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activeTab="1"/>
  </bookViews>
  <sheets>
    <sheet name="Guide" sheetId="3" r:id="rId1"/>
    <sheet name="Main" sheetId="1" r:id="rId2"/>
    <sheet name="Calibration" sheetId="2" r:id="rId3"/>
  </sheets>
  <externalReferences>
    <externalReference r:id="rId4"/>
  </externalReferences>
  <definedNames>
    <definedName name="_____avr10">[1]کالیبراسیون96.05.31!$F$20</definedName>
    <definedName name="_____avr11">[1]کالیبراسیون96.05.31!$F$22</definedName>
    <definedName name="_____avr4">[1]کالیبراسیون96.05.31!$F$8</definedName>
    <definedName name="_____avr5">[1]کالیبراسیون96.05.31!$F$10</definedName>
    <definedName name="_____avr6">[1]کالیبراسیون96.05.31!$F$12</definedName>
    <definedName name="_____avr7">[1]کالیبراسیون96.05.31!$F$14</definedName>
    <definedName name="_____avr8">[1]کالیبراسیون96.05.31!$F$16</definedName>
    <definedName name="_____avr9">[1]کالیبراسیون96.05.31!$F$18</definedName>
    <definedName name="_____fac10">[1]کالیبراسیون96.05.31!$H$21</definedName>
    <definedName name="_____fac11">[1]کالیبراسیون96.05.31!$H$23</definedName>
    <definedName name="_____fac4">[1]کالیبراسیون96.05.31!$H$9</definedName>
    <definedName name="_____fac5">[1]کالیبراسیون96.05.31!$H$11</definedName>
    <definedName name="_____fac6">[1]کالیبراسیون96.05.31!$H$13</definedName>
    <definedName name="_____fac7">[1]کالیبراسیون96.05.31!$H$15</definedName>
    <definedName name="_____fac8">[1]کالیبراسیون96.05.31!$H$17</definedName>
    <definedName name="_____fac9">[1]کالیبراسیون96.05.31!$H$19</definedName>
    <definedName name="____avr10">[1]کالیبراسیون96.05.31!$F$20</definedName>
    <definedName name="____avr11">[1]کالیبراسیون96.05.31!$F$22</definedName>
    <definedName name="____avr4">[1]کالیبراسیون96.05.31!$F$8</definedName>
    <definedName name="____avr5">[1]کالیبراسیون96.05.31!$F$10</definedName>
    <definedName name="____avr6">[1]کالیبراسیون96.05.31!$F$12</definedName>
    <definedName name="____avr7">[1]کالیبراسیون96.05.31!$F$14</definedName>
    <definedName name="____avr8">[1]کالیبراسیون96.05.31!$F$16</definedName>
    <definedName name="____avr9">[1]کالیبراسیون96.05.31!$F$18</definedName>
    <definedName name="____fac10">[1]کالیبراسیون96.05.31!$H$21</definedName>
    <definedName name="____fac11">[1]کالیبراسیون96.05.31!$H$23</definedName>
    <definedName name="____fac4">[1]کالیبراسیون96.05.31!$H$9</definedName>
    <definedName name="____fac5">[1]کالیبراسیون96.05.31!$H$11</definedName>
    <definedName name="____fac6">[1]کالیبراسیون96.05.31!$H$13</definedName>
    <definedName name="____fac7">[1]کالیبراسیون96.05.31!$H$15</definedName>
    <definedName name="____fac8">[1]کالیبراسیون96.05.31!$H$17</definedName>
    <definedName name="____fac9">[1]کالیبراسیون96.05.31!$H$19</definedName>
    <definedName name="___avr10">[1]کالیبراسیون96.05.31!$F$20</definedName>
    <definedName name="___avr11">[1]کالیبراسیون96.05.31!$F$22</definedName>
    <definedName name="___avr4">[1]کالیبراسیون96.05.31!$F$8</definedName>
    <definedName name="___avr5">[1]کالیبراسیون96.05.31!$F$10</definedName>
    <definedName name="___avr6">[1]کالیبراسیون96.05.31!$F$12</definedName>
    <definedName name="___avr7">[1]کالیبراسیون96.05.31!$F$14</definedName>
    <definedName name="___avr8">[1]کالیبراسیون96.05.31!$F$16</definedName>
    <definedName name="___avr9">[1]کالیبراسیون96.05.31!$F$18</definedName>
    <definedName name="___fac10">[1]کالیبراسیون96.05.31!$H$21</definedName>
    <definedName name="___fac11">[1]کالیبراسیون96.05.31!$H$23</definedName>
    <definedName name="___fac4">[1]کالیبراسیون96.05.31!$H$9</definedName>
    <definedName name="___fac5">[1]کالیبراسیون96.05.31!$H$11</definedName>
    <definedName name="___fac6">[1]کالیبراسیون96.05.31!$H$13</definedName>
    <definedName name="___fac7">[1]کالیبراسیون96.05.31!$H$15</definedName>
    <definedName name="___fac8">[1]کالیبراسیون96.05.31!$H$17</definedName>
    <definedName name="___fac9">[1]کالیبراسیون96.05.31!$H$19</definedName>
    <definedName name="__avr10">[1]کالیبراسیون96.05.31!$F$20</definedName>
    <definedName name="__avr11">[1]کالیبراسیون96.05.31!$F$22</definedName>
    <definedName name="__avr4">[1]کالیبراسیون96.05.31!$F$8</definedName>
    <definedName name="__avr5">[1]کالیبراسیون96.05.31!$F$10</definedName>
    <definedName name="__avr6">[1]کالیبراسیون96.05.31!$F$12</definedName>
    <definedName name="__avr7">[1]کالیبراسیون96.05.31!$F$14</definedName>
    <definedName name="__avr8">[1]کالیبراسیون96.05.31!$F$16</definedName>
    <definedName name="__avr9">[1]کالیبراسیون96.05.31!$F$18</definedName>
    <definedName name="__fac10">[1]کالیبراسیون96.05.31!$H$21</definedName>
    <definedName name="__fac11">[1]کالیبراسیون96.05.31!$H$23</definedName>
    <definedName name="__fac4">[1]کالیبراسیون96.05.31!$H$9</definedName>
    <definedName name="__fac5">[1]کالیبراسیون96.05.31!$H$11</definedName>
    <definedName name="__fac6">[1]کالیبراسیون96.05.31!$H$13</definedName>
    <definedName name="__fac7">[1]کالیبراسیون96.05.31!$H$15</definedName>
    <definedName name="__fac8">[1]کالیبراسیون96.05.31!$H$17</definedName>
    <definedName name="__fac9">[1]کالیبراسیون96.05.31!$H$19</definedName>
    <definedName name="_avr10">[1]کالیبراسیون96.05.31!$F$20</definedName>
    <definedName name="_avr11">[1]کالیبراسیون96.05.31!$F$22</definedName>
    <definedName name="_avr4">[1]کالیبراسیون96.05.31!$F$8</definedName>
    <definedName name="_avr5">[1]کالیبراسیون96.05.31!$F$10</definedName>
    <definedName name="_avr6">[1]کالیبراسیون96.05.31!$F$12</definedName>
    <definedName name="_avr7">[1]کالیبراسیون96.05.31!$F$14</definedName>
    <definedName name="_avr8">[1]کالیبراسیون96.05.31!$F$16</definedName>
    <definedName name="_avr9">[1]کالیبراسیون96.05.31!$F$18</definedName>
    <definedName name="_fac10">[1]کالیبراسیون96.05.31!$H$21</definedName>
    <definedName name="_fac11">[1]کالیبراسیون96.05.31!$H$23</definedName>
    <definedName name="_fac4">[1]کالیبراسیون96.05.31!$H$9</definedName>
    <definedName name="_fac5">[1]کالیبراسیون96.05.31!$H$11</definedName>
    <definedName name="_fac6">[1]کالیبراسیون96.05.31!$H$13</definedName>
    <definedName name="_fac7">[1]کالیبراسیون96.05.31!$H$15</definedName>
    <definedName name="_fac8">[1]کالیبراسیون96.05.31!$H$17</definedName>
    <definedName name="_fac9">[1]کالیبراسیون96.05.31!$H$19</definedName>
    <definedName name="_xlnm._FilterDatabase" localSheetId="1" hidden="1">Main!$A$1:$BC$324</definedName>
    <definedName name="_xlnm.Print_Titles" localSheetId="1">Main!$A:$D,Main!$1:$2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 l="1"/>
  <c r="AA5" i="1"/>
  <c r="AA6" i="1"/>
  <c r="AA7" i="1"/>
  <c r="AA8" i="1"/>
  <c r="AA9" i="1"/>
  <c r="AA10" i="1"/>
  <c r="AA11" i="1"/>
  <c r="AA12" i="1"/>
  <c r="AA13" i="1"/>
  <c r="AA14" i="1"/>
  <c r="AN3" i="1" l="1"/>
  <c r="AO3" i="1" s="1"/>
  <c r="AA3" i="1" s="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4" i="1"/>
  <c r="AN5" i="1"/>
  <c r="AN6" i="1"/>
  <c r="AN7" i="1"/>
  <c r="AN8" i="1"/>
  <c r="AN9" i="1"/>
  <c r="AN10" i="1"/>
  <c r="AN11" i="1"/>
  <c r="AN12" i="1"/>
  <c r="AN13" i="1"/>
  <c r="AN14" i="1"/>
  <c r="H6" i="2"/>
  <c r="F7" i="2" s="1"/>
  <c r="H10" i="2"/>
  <c r="F9" i="2" s="1"/>
  <c r="H12" i="2"/>
  <c r="F13" i="2" s="1"/>
  <c r="H14" i="2"/>
  <c r="F15" i="2" s="1"/>
  <c r="H16" i="2"/>
  <c r="H18" i="2"/>
  <c r="H20" i="2"/>
  <c r="H22" i="2"/>
  <c r="F21" i="2" s="1"/>
  <c r="H24" i="2"/>
  <c r="H26" i="2"/>
  <c r="F25" i="2" s="1"/>
  <c r="H28" i="2"/>
  <c r="Z27" i="1"/>
  <c r="Z31" i="1"/>
  <c r="Z35" i="1"/>
  <c r="Z39" i="1"/>
  <c r="Z43" i="1"/>
  <c r="Z47" i="1"/>
  <c r="Z51" i="1"/>
  <c r="Z55" i="1"/>
  <c r="Z59" i="1"/>
  <c r="Z63" i="1"/>
  <c r="Z67" i="1"/>
  <c r="Z71" i="1"/>
  <c r="Z75" i="1"/>
  <c r="Z79" i="1"/>
  <c r="Z83" i="1"/>
  <c r="Z87" i="1"/>
  <c r="Z91" i="1"/>
  <c r="Z95" i="1"/>
  <c r="Z99" i="1"/>
  <c r="Z103" i="1"/>
  <c r="Z107" i="1"/>
  <c r="Z111" i="1"/>
  <c r="Z115" i="1"/>
  <c r="Z119" i="1"/>
  <c r="Z123" i="1"/>
  <c r="Z127" i="1"/>
  <c r="Z131" i="1"/>
  <c r="Z135" i="1"/>
  <c r="Z139" i="1"/>
  <c r="Z143" i="1"/>
  <c r="Z147" i="1"/>
  <c r="Z151" i="1"/>
  <c r="Z155" i="1"/>
  <c r="Z159" i="1"/>
  <c r="Z163" i="1"/>
  <c r="Z167" i="1"/>
  <c r="Z171" i="1"/>
  <c r="Z175" i="1"/>
  <c r="Z179" i="1"/>
  <c r="Z183" i="1"/>
  <c r="Z187" i="1"/>
  <c r="Z191" i="1"/>
  <c r="Z195" i="1"/>
  <c r="Z199" i="1"/>
  <c r="Z203" i="1"/>
  <c r="Z207" i="1"/>
  <c r="Z211" i="1"/>
  <c r="Z215" i="1"/>
  <c r="Z219" i="1"/>
  <c r="Z223" i="1"/>
  <c r="Z227" i="1"/>
  <c r="Z231" i="1"/>
  <c r="Z235" i="1"/>
  <c r="Z239" i="1"/>
  <c r="Z243" i="1"/>
  <c r="Z247" i="1"/>
  <c r="Z251" i="1"/>
  <c r="Z255" i="1"/>
  <c r="Z259" i="1"/>
  <c r="Z263" i="1"/>
  <c r="Z267" i="1"/>
  <c r="Z271" i="1"/>
  <c r="Z275" i="1"/>
  <c r="Z279" i="1"/>
  <c r="Z283" i="1"/>
  <c r="Z287" i="1"/>
  <c r="Z291" i="1"/>
  <c r="Z295" i="1"/>
  <c r="Z299" i="1"/>
  <c r="Z303" i="1"/>
  <c r="Z307" i="1"/>
  <c r="Z311" i="1"/>
  <c r="Z315" i="1"/>
  <c r="Z319" i="1"/>
  <c r="Z19" i="1"/>
  <c r="Z23" i="1"/>
  <c r="Z15" i="1"/>
  <c r="Z11" i="1"/>
  <c r="Z7" i="1"/>
  <c r="Z3" i="1"/>
  <c r="F19" i="2" l="1"/>
  <c r="F27" i="2"/>
  <c r="F17" i="2"/>
  <c r="F23" i="2"/>
  <c r="F11" i="2"/>
  <c r="AH15" i="1"/>
  <c r="AK15" i="1"/>
  <c r="AL15" i="1" s="1"/>
  <c r="AM15" i="1" s="1"/>
  <c r="AQ15" i="1"/>
  <c r="AH16" i="1"/>
  <c r="AK16" i="1"/>
  <c r="AQ16" i="1"/>
  <c r="AK17" i="1"/>
  <c r="AL17" i="1" s="1"/>
  <c r="AM17" i="1" s="1"/>
  <c r="AQ17" i="1"/>
  <c r="AK18" i="1"/>
  <c r="AL18" i="1" s="1"/>
  <c r="AM18" i="1" s="1"/>
  <c r="AQ18" i="1"/>
  <c r="AH19" i="1"/>
  <c r="AK19" i="1"/>
  <c r="AL19" i="1" s="1"/>
  <c r="AM19" i="1" s="1"/>
  <c r="AQ19" i="1"/>
  <c r="AH20" i="1"/>
  <c r="AK20" i="1"/>
  <c r="AL20" i="1" s="1"/>
  <c r="AM20" i="1" s="1"/>
  <c r="AQ20" i="1"/>
  <c r="AH21" i="1"/>
  <c r="AH22" i="1" s="1"/>
  <c r="AK21" i="1"/>
  <c r="AL21" i="1" s="1"/>
  <c r="AM21" i="1" s="1"/>
  <c r="AQ21" i="1"/>
  <c r="AK22" i="1"/>
  <c r="AL22" i="1" s="1"/>
  <c r="AM22" i="1" s="1"/>
  <c r="AQ22" i="1"/>
  <c r="AH23" i="1"/>
  <c r="AK23" i="1"/>
  <c r="AL23" i="1" s="1"/>
  <c r="AM23" i="1" s="1"/>
  <c r="AQ23" i="1"/>
  <c r="AH24" i="1"/>
  <c r="AK24" i="1"/>
  <c r="AL24" i="1" s="1"/>
  <c r="AM24" i="1" s="1"/>
  <c r="AQ24" i="1"/>
  <c r="AK25" i="1"/>
  <c r="AL25" i="1" s="1"/>
  <c r="AM25" i="1" s="1"/>
  <c r="AQ25" i="1"/>
  <c r="AK26" i="1"/>
  <c r="AL26" i="1" s="1"/>
  <c r="AM26" i="1" s="1"/>
  <c r="AQ26" i="1"/>
  <c r="AH27" i="1"/>
  <c r="AK27" i="1"/>
  <c r="AL27" i="1" s="1"/>
  <c r="AM27" i="1" s="1"/>
  <c r="AQ27" i="1"/>
  <c r="AH28" i="1"/>
  <c r="AK28" i="1"/>
  <c r="AL28" i="1" s="1"/>
  <c r="AM28" i="1" s="1"/>
  <c r="AQ28" i="1"/>
  <c r="AH29" i="1"/>
  <c r="AH30" i="1" s="1"/>
  <c r="AK29" i="1"/>
  <c r="AQ29" i="1"/>
  <c r="AK30" i="1"/>
  <c r="AL30" i="1" s="1"/>
  <c r="AM30" i="1" s="1"/>
  <c r="AQ30" i="1"/>
  <c r="AH31" i="1"/>
  <c r="AK31" i="1"/>
  <c r="AL31" i="1" s="1"/>
  <c r="AM31" i="1" s="1"/>
  <c r="AQ31" i="1"/>
  <c r="AH32" i="1"/>
  <c r="AK32" i="1"/>
  <c r="AQ32" i="1"/>
  <c r="AK33" i="1"/>
  <c r="AL33" i="1" s="1"/>
  <c r="AM33" i="1" s="1"/>
  <c r="AQ33" i="1"/>
  <c r="AK34" i="1"/>
  <c r="AQ34" i="1"/>
  <c r="AH35" i="1"/>
  <c r="AK35" i="1"/>
  <c r="AL35" i="1" s="1"/>
  <c r="AM35" i="1" s="1"/>
  <c r="AQ35" i="1"/>
  <c r="AH36" i="1"/>
  <c r="AK36" i="1"/>
  <c r="AL36" i="1" s="1"/>
  <c r="AM36" i="1" s="1"/>
  <c r="AQ36" i="1"/>
  <c r="AH37" i="1"/>
  <c r="AH38" i="1" s="1"/>
  <c r="AK37" i="1"/>
  <c r="AL37" i="1" s="1"/>
  <c r="AM37" i="1" s="1"/>
  <c r="AQ37" i="1"/>
  <c r="AK38" i="1"/>
  <c r="AL38" i="1" s="1"/>
  <c r="AM38" i="1" s="1"/>
  <c r="AQ38" i="1"/>
  <c r="AH39" i="1"/>
  <c r="AK39" i="1"/>
  <c r="AL39" i="1" s="1"/>
  <c r="AM39" i="1" s="1"/>
  <c r="AQ39" i="1"/>
  <c r="AH40" i="1"/>
  <c r="AK40" i="1"/>
  <c r="AL40" i="1" s="1"/>
  <c r="AM40" i="1" s="1"/>
  <c r="AQ40" i="1"/>
  <c r="AK41" i="1"/>
  <c r="AL41" i="1" s="1"/>
  <c r="AM41" i="1" s="1"/>
  <c r="AQ41" i="1"/>
  <c r="AK42" i="1"/>
  <c r="AL42" i="1" s="1"/>
  <c r="AM42" i="1" s="1"/>
  <c r="AQ42" i="1"/>
  <c r="AH43" i="1"/>
  <c r="AK43" i="1"/>
  <c r="AL43" i="1" s="1"/>
  <c r="AM43" i="1" s="1"/>
  <c r="AQ43" i="1"/>
  <c r="AH44" i="1"/>
  <c r="AK44" i="1"/>
  <c r="AL44" i="1" s="1"/>
  <c r="AM44" i="1" s="1"/>
  <c r="AQ44" i="1"/>
  <c r="AH45" i="1"/>
  <c r="AH46" i="1" s="1"/>
  <c r="AK45" i="1"/>
  <c r="AL45" i="1" s="1"/>
  <c r="AM45" i="1" s="1"/>
  <c r="AQ45" i="1"/>
  <c r="AK46" i="1"/>
  <c r="AL46" i="1" s="1"/>
  <c r="AM46" i="1" s="1"/>
  <c r="AQ46" i="1"/>
  <c r="AH47" i="1"/>
  <c r="AK47" i="1"/>
  <c r="AL47" i="1" s="1"/>
  <c r="AM47" i="1" s="1"/>
  <c r="AQ47" i="1"/>
  <c r="AH48" i="1"/>
  <c r="AK48" i="1"/>
  <c r="AL48" i="1" s="1"/>
  <c r="AM48" i="1" s="1"/>
  <c r="AQ48" i="1"/>
  <c r="AK49" i="1"/>
  <c r="AL49" i="1" s="1"/>
  <c r="AM49" i="1" s="1"/>
  <c r="AQ49" i="1"/>
  <c r="AK50" i="1"/>
  <c r="AL50" i="1" s="1"/>
  <c r="AM50" i="1" s="1"/>
  <c r="AQ50" i="1"/>
  <c r="AH51" i="1"/>
  <c r="AK51" i="1"/>
  <c r="AL51" i="1" s="1"/>
  <c r="AM51" i="1" s="1"/>
  <c r="AQ51" i="1"/>
  <c r="AH52" i="1"/>
  <c r="AK52" i="1"/>
  <c r="AL52" i="1" s="1"/>
  <c r="AM52" i="1" s="1"/>
  <c r="AQ52" i="1"/>
  <c r="AK53" i="1"/>
  <c r="AL53" i="1" s="1"/>
  <c r="AM53" i="1" s="1"/>
  <c r="AQ53" i="1"/>
  <c r="AK54" i="1"/>
  <c r="AL54" i="1" s="1"/>
  <c r="AM54" i="1" s="1"/>
  <c r="AQ54" i="1"/>
  <c r="AH55" i="1"/>
  <c r="AK55" i="1"/>
  <c r="AL55" i="1" s="1"/>
  <c r="AM55" i="1" s="1"/>
  <c r="AQ55" i="1"/>
  <c r="AH56" i="1"/>
  <c r="AK56" i="1"/>
  <c r="AL56" i="1" s="1"/>
  <c r="AM56" i="1" s="1"/>
  <c r="AQ56" i="1"/>
  <c r="AK57" i="1"/>
  <c r="AL57" i="1" s="1"/>
  <c r="AM57" i="1" s="1"/>
  <c r="AQ57" i="1"/>
  <c r="AK58" i="1"/>
  <c r="AL58" i="1" s="1"/>
  <c r="AM58" i="1" s="1"/>
  <c r="AQ58" i="1"/>
  <c r="AH59" i="1"/>
  <c r="AK59" i="1"/>
  <c r="AL59" i="1" s="1"/>
  <c r="AM59" i="1" s="1"/>
  <c r="AQ59" i="1"/>
  <c r="AH60" i="1"/>
  <c r="AK60" i="1"/>
  <c r="AL60" i="1" s="1"/>
  <c r="AM60" i="1" s="1"/>
  <c r="AQ60" i="1"/>
  <c r="AK61" i="1"/>
  <c r="AL61" i="1" s="1"/>
  <c r="AM61" i="1" s="1"/>
  <c r="AQ61" i="1"/>
  <c r="AK62" i="1"/>
  <c r="AL62" i="1" s="1"/>
  <c r="AM62" i="1" s="1"/>
  <c r="AQ62" i="1"/>
  <c r="AH63" i="1"/>
  <c r="AK63" i="1"/>
  <c r="AL63" i="1" s="1"/>
  <c r="AM63" i="1" s="1"/>
  <c r="AQ63" i="1"/>
  <c r="AH64" i="1"/>
  <c r="AK64" i="1"/>
  <c r="AL64" i="1" s="1"/>
  <c r="AM64" i="1" s="1"/>
  <c r="AQ64" i="1"/>
  <c r="AK65" i="1"/>
  <c r="AL65" i="1" s="1"/>
  <c r="AM65" i="1" s="1"/>
  <c r="AQ65" i="1"/>
  <c r="AK66" i="1"/>
  <c r="AL66" i="1" s="1"/>
  <c r="AM66" i="1" s="1"/>
  <c r="AQ66" i="1"/>
  <c r="AH67" i="1"/>
  <c r="AK67" i="1"/>
  <c r="AL67" i="1" s="1"/>
  <c r="AM67" i="1" s="1"/>
  <c r="AQ67" i="1"/>
  <c r="AH68" i="1"/>
  <c r="AK68" i="1"/>
  <c r="AL68" i="1" s="1"/>
  <c r="AM68" i="1" s="1"/>
  <c r="AQ68" i="1"/>
  <c r="AH69" i="1"/>
  <c r="AH70" i="1" s="1"/>
  <c r="AK69" i="1"/>
  <c r="AL69" i="1" s="1"/>
  <c r="AM69" i="1" s="1"/>
  <c r="AQ69" i="1"/>
  <c r="AK70" i="1"/>
  <c r="AL70" i="1" s="1"/>
  <c r="AM70" i="1" s="1"/>
  <c r="AQ70" i="1"/>
  <c r="AH71" i="1"/>
  <c r="AK71" i="1"/>
  <c r="AL71" i="1" s="1"/>
  <c r="AM71" i="1" s="1"/>
  <c r="AQ71" i="1"/>
  <c r="AH72" i="1"/>
  <c r="AK72" i="1"/>
  <c r="AL72" i="1" s="1"/>
  <c r="AM72" i="1" s="1"/>
  <c r="AQ72" i="1"/>
  <c r="AK73" i="1"/>
  <c r="AL73" i="1" s="1"/>
  <c r="AM73" i="1" s="1"/>
  <c r="AQ73" i="1"/>
  <c r="AK74" i="1"/>
  <c r="AL74" i="1" s="1"/>
  <c r="AM74" i="1" s="1"/>
  <c r="AQ74" i="1"/>
  <c r="AH75" i="1"/>
  <c r="AK75" i="1"/>
  <c r="AL75" i="1" s="1"/>
  <c r="AM75" i="1" s="1"/>
  <c r="AQ75" i="1"/>
  <c r="AH76" i="1"/>
  <c r="AK76" i="1"/>
  <c r="AL76" i="1" s="1"/>
  <c r="AM76" i="1" s="1"/>
  <c r="AQ76" i="1"/>
  <c r="AK77" i="1"/>
  <c r="AL77" i="1" s="1"/>
  <c r="AM77" i="1" s="1"/>
  <c r="AQ77" i="1"/>
  <c r="AK78" i="1"/>
  <c r="AL78" i="1" s="1"/>
  <c r="AM78" i="1" s="1"/>
  <c r="AQ78" i="1"/>
  <c r="AH79" i="1"/>
  <c r="AK79" i="1"/>
  <c r="AL79" i="1" s="1"/>
  <c r="AM79" i="1" s="1"/>
  <c r="AQ79" i="1"/>
  <c r="AH80" i="1"/>
  <c r="AK80" i="1"/>
  <c r="AL80" i="1" s="1"/>
  <c r="AM80" i="1" s="1"/>
  <c r="AQ80" i="1"/>
  <c r="AK81" i="1"/>
  <c r="AL81" i="1" s="1"/>
  <c r="AM81" i="1" s="1"/>
  <c r="AQ81" i="1"/>
  <c r="AK82" i="1"/>
  <c r="AL82" i="1" s="1"/>
  <c r="AM82" i="1" s="1"/>
  <c r="AQ82" i="1"/>
  <c r="AH83" i="1"/>
  <c r="AK83" i="1"/>
  <c r="AL83" i="1" s="1"/>
  <c r="AM83" i="1" s="1"/>
  <c r="AQ83" i="1"/>
  <c r="AH84" i="1"/>
  <c r="AK84" i="1"/>
  <c r="AL84" i="1" s="1"/>
  <c r="AM84" i="1" s="1"/>
  <c r="AQ84" i="1"/>
  <c r="AH85" i="1"/>
  <c r="AH86" i="1" s="1"/>
  <c r="AK85" i="1"/>
  <c r="AL85" i="1" s="1"/>
  <c r="AM85" i="1" s="1"/>
  <c r="AQ85" i="1"/>
  <c r="AK86" i="1"/>
  <c r="AL86" i="1" s="1"/>
  <c r="AM86" i="1" s="1"/>
  <c r="AQ86" i="1"/>
  <c r="AH87" i="1"/>
  <c r="AK87" i="1"/>
  <c r="AL87" i="1" s="1"/>
  <c r="AM87" i="1" s="1"/>
  <c r="AQ87" i="1"/>
  <c r="AH88" i="1"/>
  <c r="AK88" i="1"/>
  <c r="AL88" i="1" s="1"/>
  <c r="AM88" i="1" s="1"/>
  <c r="AQ88" i="1"/>
  <c r="AK89" i="1"/>
  <c r="AL89" i="1" s="1"/>
  <c r="AM89" i="1" s="1"/>
  <c r="AQ89" i="1"/>
  <c r="AK90" i="1"/>
  <c r="AL90" i="1" s="1"/>
  <c r="AM90" i="1" s="1"/>
  <c r="AQ90" i="1"/>
  <c r="AH91" i="1"/>
  <c r="AK91" i="1"/>
  <c r="AL91" i="1" s="1"/>
  <c r="AM91" i="1" s="1"/>
  <c r="AQ91" i="1"/>
  <c r="AH92" i="1"/>
  <c r="AK92" i="1"/>
  <c r="AL92" i="1" s="1"/>
  <c r="AM92" i="1" s="1"/>
  <c r="AQ92" i="1"/>
  <c r="AH93" i="1"/>
  <c r="AH94" i="1" s="1"/>
  <c r="AK93" i="1"/>
  <c r="AL93" i="1" s="1"/>
  <c r="AM93" i="1" s="1"/>
  <c r="AQ93" i="1"/>
  <c r="AK94" i="1"/>
  <c r="AL94" i="1" s="1"/>
  <c r="AM94" i="1" s="1"/>
  <c r="AQ94" i="1"/>
  <c r="AH95" i="1"/>
  <c r="AK95" i="1"/>
  <c r="AL95" i="1" s="1"/>
  <c r="AM95" i="1" s="1"/>
  <c r="AQ95" i="1"/>
  <c r="AH96" i="1"/>
  <c r="AK96" i="1"/>
  <c r="AL96" i="1" s="1"/>
  <c r="AM96" i="1" s="1"/>
  <c r="AQ96" i="1"/>
  <c r="AK97" i="1"/>
  <c r="AL97" i="1" s="1"/>
  <c r="AM97" i="1" s="1"/>
  <c r="AQ97" i="1"/>
  <c r="AK98" i="1"/>
  <c r="AL98" i="1" s="1"/>
  <c r="AM98" i="1" s="1"/>
  <c r="AQ98" i="1"/>
  <c r="AH99" i="1"/>
  <c r="AK99" i="1"/>
  <c r="AL99" i="1" s="1"/>
  <c r="AM99" i="1" s="1"/>
  <c r="AQ99" i="1"/>
  <c r="AH100" i="1"/>
  <c r="AK100" i="1"/>
  <c r="AL100" i="1" s="1"/>
  <c r="AM100" i="1" s="1"/>
  <c r="AQ100" i="1"/>
  <c r="AH101" i="1"/>
  <c r="AH102" i="1" s="1"/>
  <c r="AK101" i="1"/>
  <c r="AL101" i="1" s="1"/>
  <c r="AM101" i="1" s="1"/>
  <c r="AQ101" i="1"/>
  <c r="AK102" i="1"/>
  <c r="AL102" i="1" s="1"/>
  <c r="AM102" i="1" s="1"/>
  <c r="AQ102" i="1"/>
  <c r="AH103" i="1"/>
  <c r="AK103" i="1"/>
  <c r="AQ103" i="1"/>
  <c r="AH104" i="1"/>
  <c r="AK104" i="1"/>
  <c r="AL104" i="1" s="1"/>
  <c r="AM104" i="1" s="1"/>
  <c r="AQ104" i="1"/>
  <c r="AK105" i="1"/>
  <c r="AL105" i="1" s="1"/>
  <c r="AM105" i="1" s="1"/>
  <c r="AQ105" i="1"/>
  <c r="AK106" i="1"/>
  <c r="AL106" i="1" s="1"/>
  <c r="AM106" i="1" s="1"/>
  <c r="AQ106" i="1"/>
  <c r="AH107" i="1"/>
  <c r="AK107" i="1"/>
  <c r="AL107" i="1" s="1"/>
  <c r="AM107" i="1" s="1"/>
  <c r="AQ107" i="1"/>
  <c r="AH108" i="1"/>
  <c r="AK108" i="1"/>
  <c r="AQ108" i="1"/>
  <c r="AK109" i="1"/>
  <c r="AL109" i="1" s="1"/>
  <c r="AM109" i="1" s="1"/>
  <c r="AQ109" i="1"/>
  <c r="AK110" i="1"/>
  <c r="AQ110" i="1"/>
  <c r="AH111" i="1"/>
  <c r="AK111" i="1"/>
  <c r="AQ111" i="1"/>
  <c r="AH112" i="1"/>
  <c r="AK112" i="1"/>
  <c r="AL112" i="1" s="1"/>
  <c r="AM112" i="1" s="1"/>
  <c r="AQ112" i="1"/>
  <c r="AK113" i="1"/>
  <c r="AL113" i="1" s="1"/>
  <c r="AM113" i="1" s="1"/>
  <c r="AQ113" i="1"/>
  <c r="AK114" i="1"/>
  <c r="AL114" i="1" s="1"/>
  <c r="AM114" i="1" s="1"/>
  <c r="AQ114" i="1"/>
  <c r="AH115" i="1"/>
  <c r="AK115" i="1"/>
  <c r="AL115" i="1" s="1"/>
  <c r="AM115" i="1" s="1"/>
  <c r="AQ115" i="1"/>
  <c r="AH116" i="1"/>
  <c r="AK116" i="1"/>
  <c r="AL116" i="1" s="1"/>
  <c r="AM116" i="1" s="1"/>
  <c r="AQ116" i="1"/>
  <c r="AK117" i="1"/>
  <c r="AL117" i="1" s="1"/>
  <c r="AM117" i="1" s="1"/>
  <c r="AQ117" i="1"/>
  <c r="AK118" i="1"/>
  <c r="AL118" i="1" s="1"/>
  <c r="AM118" i="1" s="1"/>
  <c r="AQ118" i="1"/>
  <c r="AH119" i="1"/>
  <c r="AK119" i="1"/>
  <c r="AL119" i="1" s="1"/>
  <c r="AM119" i="1" s="1"/>
  <c r="AQ119" i="1"/>
  <c r="AH120" i="1"/>
  <c r="AK120" i="1"/>
  <c r="AL120" i="1" s="1"/>
  <c r="AM120" i="1" s="1"/>
  <c r="AQ120" i="1"/>
  <c r="AK121" i="1"/>
  <c r="AQ121" i="1"/>
  <c r="AK122" i="1"/>
  <c r="AL122" i="1" s="1"/>
  <c r="AM122" i="1" s="1"/>
  <c r="AQ122" i="1"/>
  <c r="AH123" i="1"/>
  <c r="AK123" i="1"/>
  <c r="AL123" i="1" s="1"/>
  <c r="AM123" i="1" s="1"/>
  <c r="AQ123" i="1"/>
  <c r="AH124" i="1"/>
  <c r="AK124" i="1"/>
  <c r="AL124" i="1" s="1"/>
  <c r="AM124" i="1" s="1"/>
  <c r="AQ124" i="1"/>
  <c r="AH125" i="1"/>
  <c r="AH126" i="1" s="1"/>
  <c r="AK125" i="1"/>
  <c r="AL125" i="1" s="1"/>
  <c r="AM125" i="1" s="1"/>
  <c r="AQ125" i="1"/>
  <c r="AK126" i="1"/>
  <c r="AL126" i="1" s="1"/>
  <c r="AM126" i="1" s="1"/>
  <c r="AQ126" i="1"/>
  <c r="AH127" i="1"/>
  <c r="AK127" i="1"/>
  <c r="AL127" i="1" s="1"/>
  <c r="AM127" i="1" s="1"/>
  <c r="AQ127" i="1"/>
  <c r="AH128" i="1"/>
  <c r="AK128" i="1"/>
  <c r="AL128" i="1" s="1"/>
  <c r="AM128" i="1" s="1"/>
  <c r="AQ128" i="1"/>
  <c r="AK129" i="1"/>
  <c r="AL129" i="1" s="1"/>
  <c r="AM129" i="1" s="1"/>
  <c r="AQ129" i="1"/>
  <c r="AK130" i="1"/>
  <c r="AL130" i="1" s="1"/>
  <c r="AM130" i="1" s="1"/>
  <c r="AQ130" i="1"/>
  <c r="AH131" i="1"/>
  <c r="AK131" i="1"/>
  <c r="AL131" i="1" s="1"/>
  <c r="AM131" i="1" s="1"/>
  <c r="AQ131" i="1"/>
  <c r="AH132" i="1"/>
  <c r="AK132" i="1"/>
  <c r="AL132" i="1" s="1"/>
  <c r="AM132" i="1" s="1"/>
  <c r="AQ132" i="1"/>
  <c r="AK133" i="1"/>
  <c r="AL133" i="1" s="1"/>
  <c r="AM133" i="1" s="1"/>
  <c r="AQ133" i="1"/>
  <c r="AK134" i="1"/>
  <c r="AL134" i="1" s="1"/>
  <c r="AM134" i="1" s="1"/>
  <c r="AQ134" i="1"/>
  <c r="AH135" i="1"/>
  <c r="AK135" i="1"/>
  <c r="AL135" i="1" s="1"/>
  <c r="AM135" i="1" s="1"/>
  <c r="AQ135" i="1"/>
  <c r="AH136" i="1"/>
  <c r="AK136" i="1"/>
  <c r="AL136" i="1" s="1"/>
  <c r="AM136" i="1" s="1"/>
  <c r="AQ136" i="1"/>
  <c r="AK137" i="1"/>
  <c r="AQ137" i="1"/>
  <c r="AK138" i="1"/>
  <c r="AL138" i="1" s="1"/>
  <c r="AM138" i="1" s="1"/>
  <c r="AQ138" i="1"/>
  <c r="AH139" i="1"/>
  <c r="AK139" i="1"/>
  <c r="AL139" i="1" s="1"/>
  <c r="AM139" i="1" s="1"/>
  <c r="AQ139" i="1"/>
  <c r="AH140" i="1"/>
  <c r="AK140" i="1"/>
  <c r="AL140" i="1" s="1"/>
  <c r="AM140" i="1" s="1"/>
  <c r="AQ140" i="1"/>
  <c r="AK141" i="1"/>
  <c r="AL141" i="1" s="1"/>
  <c r="AM141" i="1" s="1"/>
  <c r="AQ141" i="1"/>
  <c r="AK142" i="1"/>
  <c r="AL142" i="1" s="1"/>
  <c r="AM142" i="1" s="1"/>
  <c r="AQ142" i="1"/>
  <c r="AH143" i="1"/>
  <c r="AK143" i="1"/>
  <c r="AL143" i="1" s="1"/>
  <c r="AM143" i="1" s="1"/>
  <c r="AQ143" i="1"/>
  <c r="AH144" i="1"/>
  <c r="AK144" i="1"/>
  <c r="AL144" i="1" s="1"/>
  <c r="AM144" i="1" s="1"/>
  <c r="AQ144" i="1"/>
  <c r="AK145" i="1"/>
  <c r="AL145" i="1" s="1"/>
  <c r="AM145" i="1" s="1"/>
  <c r="AQ145" i="1"/>
  <c r="AK146" i="1"/>
  <c r="AL146" i="1" s="1"/>
  <c r="AM146" i="1" s="1"/>
  <c r="AQ146" i="1"/>
  <c r="AH147" i="1"/>
  <c r="AK147" i="1"/>
  <c r="AL147" i="1" s="1"/>
  <c r="AM147" i="1" s="1"/>
  <c r="AQ147" i="1"/>
  <c r="AH148" i="1"/>
  <c r="AK148" i="1"/>
  <c r="AL148" i="1" s="1"/>
  <c r="AM148" i="1" s="1"/>
  <c r="AQ148" i="1"/>
  <c r="AK149" i="1"/>
  <c r="AL149" i="1" s="1"/>
  <c r="AM149" i="1" s="1"/>
  <c r="AQ149" i="1"/>
  <c r="AK150" i="1"/>
  <c r="AL150" i="1" s="1"/>
  <c r="AM150" i="1" s="1"/>
  <c r="AQ150" i="1"/>
  <c r="AH151" i="1"/>
  <c r="AK151" i="1"/>
  <c r="AL151" i="1" s="1"/>
  <c r="AM151" i="1" s="1"/>
  <c r="AQ151" i="1"/>
  <c r="AH152" i="1"/>
  <c r="AK152" i="1"/>
  <c r="AL152" i="1" s="1"/>
  <c r="AM152" i="1" s="1"/>
  <c r="AQ152" i="1"/>
  <c r="AK153" i="1"/>
  <c r="AL153" i="1" s="1"/>
  <c r="AM153" i="1" s="1"/>
  <c r="AQ153" i="1"/>
  <c r="AK154" i="1"/>
  <c r="AL154" i="1" s="1"/>
  <c r="AM154" i="1" s="1"/>
  <c r="AQ154" i="1"/>
  <c r="AH155" i="1"/>
  <c r="AK155" i="1"/>
  <c r="AL155" i="1" s="1"/>
  <c r="AM155" i="1" s="1"/>
  <c r="AQ155" i="1"/>
  <c r="AH156" i="1"/>
  <c r="AK156" i="1"/>
  <c r="AL156" i="1" s="1"/>
  <c r="AM156" i="1" s="1"/>
  <c r="AQ156" i="1"/>
  <c r="AH157" i="1"/>
  <c r="AH158" i="1" s="1"/>
  <c r="AK157" i="1"/>
  <c r="AL157" i="1" s="1"/>
  <c r="AM157" i="1" s="1"/>
  <c r="AQ157" i="1"/>
  <c r="AK158" i="1"/>
  <c r="AL158" i="1" s="1"/>
  <c r="AM158" i="1" s="1"/>
  <c r="AQ158" i="1"/>
  <c r="AH159" i="1"/>
  <c r="AK159" i="1"/>
  <c r="AL159" i="1" s="1"/>
  <c r="AM159" i="1" s="1"/>
  <c r="AQ159" i="1"/>
  <c r="AH160" i="1"/>
  <c r="AK160" i="1"/>
  <c r="AL160" i="1" s="1"/>
  <c r="AM160" i="1" s="1"/>
  <c r="AQ160" i="1"/>
  <c r="AK161" i="1"/>
  <c r="AL161" i="1" s="1"/>
  <c r="AM161" i="1" s="1"/>
  <c r="AQ161" i="1"/>
  <c r="AK162" i="1"/>
  <c r="AL162" i="1" s="1"/>
  <c r="AM162" i="1" s="1"/>
  <c r="AQ162" i="1"/>
  <c r="AH163" i="1"/>
  <c r="AK163" i="1"/>
  <c r="AL163" i="1" s="1"/>
  <c r="AM163" i="1" s="1"/>
  <c r="AQ163" i="1"/>
  <c r="AH164" i="1"/>
  <c r="AK164" i="1"/>
  <c r="AQ164" i="1"/>
  <c r="AK165" i="1"/>
  <c r="AL165" i="1" s="1"/>
  <c r="AM165" i="1" s="1"/>
  <c r="AQ165" i="1"/>
  <c r="AK166" i="1"/>
  <c r="AL166" i="1" s="1"/>
  <c r="AM166" i="1" s="1"/>
  <c r="AQ166" i="1"/>
  <c r="AH167" i="1"/>
  <c r="AK167" i="1"/>
  <c r="AL167" i="1" s="1"/>
  <c r="AM167" i="1" s="1"/>
  <c r="AQ167" i="1"/>
  <c r="AH168" i="1"/>
  <c r="AK168" i="1"/>
  <c r="AL168" i="1" s="1"/>
  <c r="AM168" i="1" s="1"/>
  <c r="AQ168" i="1"/>
  <c r="AH169" i="1"/>
  <c r="AH170" i="1" s="1"/>
  <c r="AK169" i="1"/>
  <c r="AL169" i="1" s="1"/>
  <c r="AM169" i="1" s="1"/>
  <c r="AQ169" i="1"/>
  <c r="AK170" i="1"/>
  <c r="AL170" i="1" s="1"/>
  <c r="AM170" i="1" s="1"/>
  <c r="AQ170" i="1"/>
  <c r="AH171" i="1"/>
  <c r="AK171" i="1"/>
  <c r="AL171" i="1" s="1"/>
  <c r="AM171" i="1" s="1"/>
  <c r="AQ171" i="1"/>
  <c r="AH172" i="1"/>
  <c r="AK172" i="1"/>
  <c r="AL172" i="1" s="1"/>
  <c r="AM172" i="1" s="1"/>
  <c r="AQ172" i="1"/>
  <c r="AH173" i="1"/>
  <c r="AH174" i="1" s="1"/>
  <c r="AK173" i="1"/>
  <c r="AL173" i="1" s="1"/>
  <c r="AM173" i="1" s="1"/>
  <c r="AQ173" i="1"/>
  <c r="AK174" i="1"/>
  <c r="AL174" i="1" s="1"/>
  <c r="AM174" i="1" s="1"/>
  <c r="AQ174" i="1"/>
  <c r="AH175" i="1"/>
  <c r="AK175" i="1"/>
  <c r="AQ175" i="1"/>
  <c r="AH176" i="1"/>
  <c r="AK176" i="1"/>
  <c r="AL176" i="1" s="1"/>
  <c r="AM176" i="1" s="1"/>
  <c r="AQ176" i="1"/>
  <c r="AH177" i="1"/>
  <c r="AH178" i="1" s="1"/>
  <c r="AK177" i="1"/>
  <c r="AL177" i="1" s="1"/>
  <c r="AM177" i="1" s="1"/>
  <c r="AQ177" i="1"/>
  <c r="AK178" i="1"/>
  <c r="AL178" i="1" s="1"/>
  <c r="AM178" i="1" s="1"/>
  <c r="AQ178" i="1"/>
  <c r="AH179" i="1"/>
  <c r="AK179" i="1"/>
  <c r="AL179" i="1" s="1"/>
  <c r="AM179" i="1" s="1"/>
  <c r="AQ179" i="1"/>
  <c r="AH180" i="1"/>
  <c r="AK180" i="1"/>
  <c r="AL180" i="1" s="1"/>
  <c r="AM180" i="1" s="1"/>
  <c r="AQ180" i="1"/>
  <c r="AH181" i="1"/>
  <c r="AH182" i="1" s="1"/>
  <c r="AK181" i="1"/>
  <c r="AL181" i="1" s="1"/>
  <c r="AM181" i="1" s="1"/>
  <c r="AQ181" i="1"/>
  <c r="AK182" i="1"/>
  <c r="AL182" i="1" s="1"/>
  <c r="AM182" i="1" s="1"/>
  <c r="AQ182" i="1"/>
  <c r="AH183" i="1"/>
  <c r="AK183" i="1"/>
  <c r="AL183" i="1" s="1"/>
  <c r="AM183" i="1" s="1"/>
  <c r="AQ183" i="1"/>
  <c r="AH184" i="1"/>
  <c r="AK184" i="1"/>
  <c r="AL184" i="1" s="1"/>
  <c r="AM184" i="1" s="1"/>
  <c r="AQ184" i="1"/>
  <c r="AK185" i="1"/>
  <c r="AL185" i="1" s="1"/>
  <c r="AM185" i="1" s="1"/>
  <c r="AQ185" i="1"/>
  <c r="AK186" i="1"/>
  <c r="AQ186" i="1"/>
  <c r="AH187" i="1"/>
  <c r="AK187" i="1"/>
  <c r="AL187" i="1" s="1"/>
  <c r="AM187" i="1" s="1"/>
  <c r="AQ187" i="1"/>
  <c r="AH188" i="1"/>
  <c r="AK188" i="1"/>
  <c r="AL188" i="1" s="1"/>
  <c r="AM188" i="1" s="1"/>
  <c r="AQ188" i="1"/>
  <c r="AH189" i="1"/>
  <c r="AH190" i="1" s="1"/>
  <c r="AK189" i="1"/>
  <c r="AL189" i="1" s="1"/>
  <c r="AM189" i="1" s="1"/>
  <c r="AQ189" i="1"/>
  <c r="AK190" i="1"/>
  <c r="AL190" i="1" s="1"/>
  <c r="AM190" i="1" s="1"/>
  <c r="AQ190" i="1"/>
  <c r="AH191" i="1"/>
  <c r="AK191" i="1"/>
  <c r="AL191" i="1" s="1"/>
  <c r="AM191" i="1" s="1"/>
  <c r="AQ191" i="1"/>
  <c r="AH192" i="1"/>
  <c r="AK192" i="1"/>
  <c r="AL192" i="1" s="1"/>
  <c r="AM192" i="1" s="1"/>
  <c r="AQ192" i="1"/>
  <c r="AK193" i="1"/>
  <c r="AL193" i="1" s="1"/>
  <c r="AM193" i="1" s="1"/>
  <c r="AQ193" i="1"/>
  <c r="AK194" i="1"/>
  <c r="AL194" i="1" s="1"/>
  <c r="AM194" i="1" s="1"/>
  <c r="AQ194" i="1"/>
  <c r="AH195" i="1"/>
  <c r="AK195" i="1"/>
  <c r="AQ195" i="1"/>
  <c r="AH196" i="1"/>
  <c r="AK196" i="1"/>
  <c r="AL196" i="1" s="1"/>
  <c r="AM196" i="1" s="1"/>
  <c r="AQ196" i="1"/>
  <c r="AK197" i="1"/>
  <c r="AQ197" i="1"/>
  <c r="AK198" i="1"/>
  <c r="AL198" i="1" s="1"/>
  <c r="AM198" i="1" s="1"/>
  <c r="AQ198" i="1"/>
  <c r="AH199" i="1"/>
  <c r="AK199" i="1"/>
  <c r="AL199" i="1" s="1"/>
  <c r="AM199" i="1" s="1"/>
  <c r="AQ199" i="1"/>
  <c r="AH200" i="1"/>
  <c r="AK200" i="1"/>
  <c r="AL200" i="1" s="1"/>
  <c r="AM200" i="1" s="1"/>
  <c r="AQ200" i="1"/>
  <c r="AK201" i="1"/>
  <c r="AL201" i="1" s="1"/>
  <c r="AM201" i="1" s="1"/>
  <c r="AQ201" i="1"/>
  <c r="AK202" i="1"/>
  <c r="AL202" i="1" s="1"/>
  <c r="AM202" i="1" s="1"/>
  <c r="AQ202" i="1"/>
  <c r="AH203" i="1"/>
  <c r="AK203" i="1"/>
  <c r="AL203" i="1" s="1"/>
  <c r="AM203" i="1" s="1"/>
  <c r="AQ203" i="1"/>
  <c r="AH204" i="1"/>
  <c r="AK204" i="1"/>
  <c r="AL204" i="1" s="1"/>
  <c r="AM204" i="1" s="1"/>
  <c r="AQ204" i="1"/>
  <c r="AH205" i="1"/>
  <c r="AH206" i="1" s="1"/>
  <c r="AK205" i="1"/>
  <c r="AQ205" i="1"/>
  <c r="AK206" i="1"/>
  <c r="AL206" i="1" s="1"/>
  <c r="AM206" i="1" s="1"/>
  <c r="AQ206" i="1"/>
  <c r="AH207" i="1"/>
  <c r="AK207" i="1"/>
  <c r="AL207" i="1" s="1"/>
  <c r="AM207" i="1" s="1"/>
  <c r="AQ207" i="1"/>
  <c r="AH208" i="1"/>
  <c r="AK208" i="1"/>
  <c r="AQ208" i="1"/>
  <c r="AK209" i="1"/>
  <c r="AL209" i="1" s="1"/>
  <c r="AM209" i="1" s="1"/>
  <c r="AQ209" i="1"/>
  <c r="AK210" i="1"/>
  <c r="AL210" i="1" s="1"/>
  <c r="AM210" i="1" s="1"/>
  <c r="AQ210" i="1"/>
  <c r="AH211" i="1"/>
  <c r="AK211" i="1"/>
  <c r="AQ211" i="1"/>
  <c r="AH212" i="1"/>
  <c r="AK212" i="1"/>
  <c r="AL212" i="1" s="1"/>
  <c r="AM212" i="1" s="1"/>
  <c r="AQ212" i="1"/>
  <c r="AK213" i="1"/>
  <c r="AL213" i="1" s="1"/>
  <c r="AM213" i="1" s="1"/>
  <c r="AQ213" i="1"/>
  <c r="AK214" i="1"/>
  <c r="AL214" i="1" s="1"/>
  <c r="AM214" i="1" s="1"/>
  <c r="AQ214" i="1"/>
  <c r="AH215" i="1"/>
  <c r="AK215" i="1"/>
  <c r="AL215" i="1" s="1"/>
  <c r="AM215" i="1" s="1"/>
  <c r="AQ215" i="1"/>
  <c r="AH216" i="1"/>
  <c r="AK216" i="1"/>
  <c r="AL216" i="1" s="1"/>
  <c r="AM216" i="1" s="1"/>
  <c r="AQ216" i="1"/>
  <c r="AK217" i="1"/>
  <c r="AL217" i="1" s="1"/>
  <c r="AM217" i="1" s="1"/>
  <c r="AQ217" i="1"/>
  <c r="AK218" i="1"/>
  <c r="AL218" i="1" s="1"/>
  <c r="AM218" i="1" s="1"/>
  <c r="AQ218" i="1"/>
  <c r="AH219" i="1"/>
  <c r="AK219" i="1"/>
  <c r="AL219" i="1" s="1"/>
  <c r="AM219" i="1" s="1"/>
  <c r="AQ219" i="1"/>
  <c r="AH220" i="1"/>
  <c r="AK220" i="1"/>
  <c r="AL220" i="1" s="1"/>
  <c r="AM220" i="1" s="1"/>
  <c r="AQ220" i="1"/>
  <c r="AH221" i="1"/>
  <c r="AH222" i="1" s="1"/>
  <c r="AK221" i="1"/>
  <c r="AL221" i="1" s="1"/>
  <c r="AM221" i="1" s="1"/>
  <c r="AQ221" i="1"/>
  <c r="AK222" i="1"/>
  <c r="AL222" i="1" s="1"/>
  <c r="AM222" i="1" s="1"/>
  <c r="AQ222" i="1"/>
  <c r="AH223" i="1"/>
  <c r="AK223" i="1"/>
  <c r="AL223" i="1" s="1"/>
  <c r="AM223" i="1" s="1"/>
  <c r="AQ223" i="1"/>
  <c r="AH224" i="1"/>
  <c r="AK224" i="1"/>
  <c r="AL224" i="1" s="1"/>
  <c r="AM224" i="1" s="1"/>
  <c r="AQ224" i="1"/>
  <c r="AK225" i="1"/>
  <c r="AL225" i="1" s="1"/>
  <c r="AM225" i="1" s="1"/>
  <c r="AQ225" i="1"/>
  <c r="AK226" i="1"/>
  <c r="AL226" i="1" s="1"/>
  <c r="AM226" i="1" s="1"/>
  <c r="AQ226" i="1"/>
  <c r="AH227" i="1"/>
  <c r="AK227" i="1"/>
  <c r="AL227" i="1" s="1"/>
  <c r="AM227" i="1" s="1"/>
  <c r="AQ227" i="1"/>
  <c r="AH228" i="1"/>
  <c r="AK228" i="1"/>
  <c r="AL228" i="1" s="1"/>
  <c r="AM228" i="1" s="1"/>
  <c r="AQ228" i="1"/>
  <c r="AH229" i="1"/>
  <c r="AH230" i="1" s="1"/>
  <c r="AK229" i="1"/>
  <c r="AL229" i="1" s="1"/>
  <c r="AM229" i="1" s="1"/>
  <c r="AQ229" i="1"/>
  <c r="AK230" i="1"/>
  <c r="AL230" i="1" s="1"/>
  <c r="AM230" i="1" s="1"/>
  <c r="AQ230" i="1"/>
  <c r="AH231" i="1"/>
  <c r="AK231" i="1"/>
  <c r="AL231" i="1" s="1"/>
  <c r="AM231" i="1" s="1"/>
  <c r="AQ231" i="1"/>
  <c r="AH232" i="1"/>
  <c r="AK232" i="1"/>
  <c r="AL232" i="1" s="1"/>
  <c r="AM232" i="1" s="1"/>
  <c r="AQ232" i="1"/>
  <c r="AK233" i="1"/>
  <c r="AL233" i="1" s="1"/>
  <c r="AM233" i="1" s="1"/>
  <c r="AQ233" i="1"/>
  <c r="AK234" i="1"/>
  <c r="AL234" i="1" s="1"/>
  <c r="AM234" i="1" s="1"/>
  <c r="AQ234" i="1"/>
  <c r="AH235" i="1"/>
  <c r="AK235" i="1"/>
  <c r="AL235" i="1" s="1"/>
  <c r="AM235" i="1" s="1"/>
  <c r="AQ235" i="1"/>
  <c r="AH236" i="1"/>
  <c r="AK236" i="1"/>
  <c r="AL236" i="1" s="1"/>
  <c r="AM236" i="1" s="1"/>
  <c r="AQ236" i="1"/>
  <c r="AH237" i="1"/>
  <c r="AH238" i="1" s="1"/>
  <c r="AK237" i="1"/>
  <c r="AL237" i="1" s="1"/>
  <c r="AM237" i="1" s="1"/>
  <c r="AQ237" i="1"/>
  <c r="AK238" i="1"/>
  <c r="AL238" i="1" s="1"/>
  <c r="AM238" i="1" s="1"/>
  <c r="AQ238" i="1"/>
  <c r="AH239" i="1"/>
  <c r="AK239" i="1"/>
  <c r="AL239" i="1" s="1"/>
  <c r="AM239" i="1" s="1"/>
  <c r="AQ239" i="1"/>
  <c r="AH240" i="1"/>
  <c r="AK240" i="1"/>
  <c r="AL240" i="1" s="1"/>
  <c r="AM240" i="1" s="1"/>
  <c r="AQ240" i="1"/>
  <c r="AK241" i="1"/>
  <c r="AL241" i="1" s="1"/>
  <c r="AM241" i="1" s="1"/>
  <c r="AQ241" i="1"/>
  <c r="AK242" i="1"/>
  <c r="AL242" i="1" s="1"/>
  <c r="AM242" i="1" s="1"/>
  <c r="AQ242" i="1"/>
  <c r="AH243" i="1"/>
  <c r="AK243" i="1"/>
  <c r="AL243" i="1" s="1"/>
  <c r="AM243" i="1" s="1"/>
  <c r="AQ243" i="1"/>
  <c r="AH244" i="1"/>
  <c r="AK244" i="1"/>
  <c r="AL244" i="1" s="1"/>
  <c r="AM244" i="1" s="1"/>
  <c r="AQ244" i="1"/>
  <c r="AH245" i="1"/>
  <c r="AH246" i="1" s="1"/>
  <c r="AK245" i="1"/>
  <c r="AL245" i="1" s="1"/>
  <c r="AM245" i="1" s="1"/>
  <c r="AQ245" i="1"/>
  <c r="AK246" i="1"/>
  <c r="AL246" i="1" s="1"/>
  <c r="AM246" i="1" s="1"/>
  <c r="AQ246" i="1"/>
  <c r="AH247" i="1"/>
  <c r="AK247" i="1"/>
  <c r="AL247" i="1" s="1"/>
  <c r="AM247" i="1" s="1"/>
  <c r="AQ247" i="1"/>
  <c r="AH248" i="1"/>
  <c r="AK248" i="1"/>
  <c r="AL248" i="1" s="1"/>
  <c r="AM248" i="1" s="1"/>
  <c r="AQ248" i="1"/>
  <c r="AK249" i="1"/>
  <c r="AL249" i="1" s="1"/>
  <c r="AM249" i="1" s="1"/>
  <c r="AQ249" i="1"/>
  <c r="AK250" i="1"/>
  <c r="AL250" i="1" s="1"/>
  <c r="AM250" i="1" s="1"/>
  <c r="AQ250" i="1"/>
  <c r="AH251" i="1"/>
  <c r="AK251" i="1"/>
  <c r="AL251" i="1" s="1"/>
  <c r="AM251" i="1" s="1"/>
  <c r="AQ251" i="1"/>
  <c r="AH252" i="1"/>
  <c r="AK252" i="1"/>
  <c r="AL252" i="1" s="1"/>
  <c r="AM252" i="1" s="1"/>
  <c r="AQ252" i="1"/>
  <c r="AH253" i="1"/>
  <c r="AH254" i="1" s="1"/>
  <c r="AK253" i="1"/>
  <c r="AL253" i="1" s="1"/>
  <c r="AM253" i="1" s="1"/>
  <c r="AQ253" i="1"/>
  <c r="AK254" i="1"/>
  <c r="AL254" i="1" s="1"/>
  <c r="AM254" i="1" s="1"/>
  <c r="AQ254" i="1"/>
  <c r="AH255" i="1"/>
  <c r="AK255" i="1"/>
  <c r="AL255" i="1" s="1"/>
  <c r="AM255" i="1" s="1"/>
  <c r="AQ255" i="1"/>
  <c r="AH256" i="1"/>
  <c r="AK256" i="1"/>
  <c r="AL256" i="1" s="1"/>
  <c r="AM256" i="1" s="1"/>
  <c r="AQ256" i="1"/>
  <c r="AK257" i="1"/>
  <c r="AL257" i="1" s="1"/>
  <c r="AM257" i="1" s="1"/>
  <c r="AQ257" i="1"/>
  <c r="AK258" i="1"/>
  <c r="AL258" i="1" s="1"/>
  <c r="AM258" i="1" s="1"/>
  <c r="AQ258" i="1"/>
  <c r="AH259" i="1"/>
  <c r="AK259" i="1"/>
  <c r="AL259" i="1" s="1"/>
  <c r="AM259" i="1" s="1"/>
  <c r="AQ259" i="1"/>
  <c r="AH260" i="1"/>
  <c r="AK260" i="1"/>
  <c r="AL260" i="1" s="1"/>
  <c r="AM260" i="1" s="1"/>
  <c r="AQ260" i="1"/>
  <c r="AH261" i="1"/>
  <c r="AH262" i="1" s="1"/>
  <c r="AK261" i="1"/>
  <c r="AL261" i="1" s="1"/>
  <c r="AM261" i="1" s="1"/>
  <c r="AQ261" i="1"/>
  <c r="AK262" i="1"/>
  <c r="AL262" i="1" s="1"/>
  <c r="AM262" i="1" s="1"/>
  <c r="AQ262" i="1"/>
  <c r="AH263" i="1"/>
  <c r="AK263" i="1"/>
  <c r="AL263" i="1" s="1"/>
  <c r="AM263" i="1" s="1"/>
  <c r="AQ263" i="1"/>
  <c r="AH264" i="1"/>
  <c r="AK264" i="1"/>
  <c r="AL264" i="1" s="1"/>
  <c r="AM264" i="1" s="1"/>
  <c r="AQ264" i="1"/>
  <c r="AK265" i="1"/>
  <c r="AL265" i="1" s="1"/>
  <c r="AM265" i="1" s="1"/>
  <c r="AQ265" i="1"/>
  <c r="AK266" i="1"/>
  <c r="AL266" i="1" s="1"/>
  <c r="AM266" i="1" s="1"/>
  <c r="AQ266" i="1"/>
  <c r="AH267" i="1"/>
  <c r="AK267" i="1"/>
  <c r="AL267" i="1" s="1"/>
  <c r="AM267" i="1" s="1"/>
  <c r="AQ267" i="1"/>
  <c r="AH268" i="1"/>
  <c r="AK268" i="1"/>
  <c r="AL268" i="1" s="1"/>
  <c r="AM268" i="1" s="1"/>
  <c r="AQ268" i="1"/>
  <c r="AH269" i="1"/>
  <c r="AH270" i="1" s="1"/>
  <c r="AK269" i="1"/>
  <c r="AL269" i="1" s="1"/>
  <c r="AM269" i="1" s="1"/>
  <c r="AQ269" i="1"/>
  <c r="AK270" i="1"/>
  <c r="AL270" i="1" s="1"/>
  <c r="AM270" i="1" s="1"/>
  <c r="AQ270" i="1"/>
  <c r="AH271" i="1"/>
  <c r="AK271" i="1"/>
  <c r="AL271" i="1" s="1"/>
  <c r="AM271" i="1" s="1"/>
  <c r="AQ271" i="1"/>
  <c r="AH272" i="1"/>
  <c r="AK272" i="1"/>
  <c r="AL272" i="1" s="1"/>
  <c r="AM272" i="1" s="1"/>
  <c r="AQ272" i="1"/>
  <c r="AK273" i="1"/>
  <c r="AL273" i="1" s="1"/>
  <c r="AM273" i="1" s="1"/>
  <c r="AQ273" i="1"/>
  <c r="AK274" i="1"/>
  <c r="AL274" i="1" s="1"/>
  <c r="AM274" i="1" s="1"/>
  <c r="AQ274" i="1"/>
  <c r="AH275" i="1"/>
  <c r="AK275" i="1"/>
  <c r="AL275" i="1" s="1"/>
  <c r="AM275" i="1" s="1"/>
  <c r="AQ275" i="1"/>
  <c r="AH276" i="1"/>
  <c r="AK276" i="1"/>
  <c r="AL276" i="1" s="1"/>
  <c r="AM276" i="1" s="1"/>
  <c r="AQ276" i="1"/>
  <c r="AK277" i="1"/>
  <c r="AL277" i="1" s="1"/>
  <c r="AM277" i="1" s="1"/>
  <c r="AQ277" i="1"/>
  <c r="AK278" i="1"/>
  <c r="AL278" i="1" s="1"/>
  <c r="AM278" i="1" s="1"/>
  <c r="AQ278" i="1"/>
  <c r="AH279" i="1"/>
  <c r="AK279" i="1"/>
  <c r="AL279" i="1" s="1"/>
  <c r="AM279" i="1" s="1"/>
  <c r="AQ279" i="1"/>
  <c r="AH280" i="1"/>
  <c r="AK280" i="1"/>
  <c r="AL280" i="1" s="1"/>
  <c r="AM280" i="1" s="1"/>
  <c r="AQ280" i="1"/>
  <c r="AK281" i="1"/>
  <c r="AL281" i="1" s="1"/>
  <c r="AM281" i="1" s="1"/>
  <c r="AQ281" i="1"/>
  <c r="AK282" i="1"/>
  <c r="AL282" i="1" s="1"/>
  <c r="AM282" i="1" s="1"/>
  <c r="AQ282" i="1"/>
  <c r="AH283" i="1"/>
  <c r="AK283" i="1"/>
  <c r="AL283" i="1" s="1"/>
  <c r="AM283" i="1" s="1"/>
  <c r="AQ283" i="1"/>
  <c r="AH284" i="1"/>
  <c r="AK284" i="1"/>
  <c r="AL284" i="1" s="1"/>
  <c r="AM284" i="1" s="1"/>
  <c r="AQ284" i="1"/>
  <c r="AK285" i="1"/>
  <c r="AL285" i="1" s="1"/>
  <c r="AM285" i="1" s="1"/>
  <c r="AQ285" i="1"/>
  <c r="AK286" i="1"/>
  <c r="AL286" i="1" s="1"/>
  <c r="AM286" i="1" s="1"/>
  <c r="AQ286" i="1"/>
  <c r="AH287" i="1"/>
  <c r="AK287" i="1"/>
  <c r="AL287" i="1" s="1"/>
  <c r="AM287" i="1" s="1"/>
  <c r="AQ287" i="1"/>
  <c r="AH288" i="1"/>
  <c r="AK288" i="1"/>
  <c r="AL288" i="1" s="1"/>
  <c r="AM288" i="1" s="1"/>
  <c r="AQ288" i="1"/>
  <c r="AH289" i="1"/>
  <c r="AH290" i="1" s="1"/>
  <c r="AK289" i="1"/>
  <c r="AL289" i="1" s="1"/>
  <c r="AM289" i="1" s="1"/>
  <c r="AQ289" i="1"/>
  <c r="AK290" i="1"/>
  <c r="AL290" i="1" s="1"/>
  <c r="AM290" i="1" s="1"/>
  <c r="AQ290" i="1"/>
  <c r="AH291" i="1"/>
  <c r="AK291" i="1"/>
  <c r="AL291" i="1" s="1"/>
  <c r="AM291" i="1" s="1"/>
  <c r="AQ291" i="1"/>
  <c r="AH292" i="1"/>
  <c r="AK292" i="1"/>
  <c r="AL292" i="1" s="1"/>
  <c r="AM292" i="1" s="1"/>
  <c r="AQ292" i="1"/>
  <c r="AK293" i="1"/>
  <c r="AL293" i="1" s="1"/>
  <c r="AM293" i="1" s="1"/>
  <c r="AQ293" i="1"/>
  <c r="AK294" i="1"/>
  <c r="AL294" i="1" s="1"/>
  <c r="AM294" i="1" s="1"/>
  <c r="AQ294" i="1"/>
  <c r="AH295" i="1"/>
  <c r="AK295" i="1"/>
  <c r="AL295" i="1" s="1"/>
  <c r="AM295" i="1" s="1"/>
  <c r="AQ295" i="1"/>
  <c r="AH296" i="1"/>
  <c r="AK296" i="1"/>
  <c r="AL296" i="1" s="1"/>
  <c r="AM296" i="1" s="1"/>
  <c r="AQ296" i="1"/>
  <c r="AK297" i="1"/>
  <c r="AL297" i="1" s="1"/>
  <c r="AM297" i="1" s="1"/>
  <c r="AQ297" i="1"/>
  <c r="AK298" i="1"/>
  <c r="AL298" i="1" s="1"/>
  <c r="AM298" i="1" s="1"/>
  <c r="AQ298" i="1"/>
  <c r="AH299" i="1"/>
  <c r="AK299" i="1"/>
  <c r="AL299" i="1" s="1"/>
  <c r="AM299" i="1" s="1"/>
  <c r="AQ299" i="1"/>
  <c r="AH300" i="1"/>
  <c r="AK300" i="1"/>
  <c r="AL300" i="1" s="1"/>
  <c r="AM300" i="1" s="1"/>
  <c r="AQ300" i="1"/>
  <c r="AK301" i="1"/>
  <c r="AL301" i="1" s="1"/>
  <c r="AM301" i="1" s="1"/>
  <c r="AQ301" i="1"/>
  <c r="AK302" i="1"/>
  <c r="AL302" i="1" s="1"/>
  <c r="AM302" i="1" s="1"/>
  <c r="AQ302" i="1"/>
  <c r="AH303" i="1"/>
  <c r="AK303" i="1"/>
  <c r="AL303" i="1" s="1"/>
  <c r="AM303" i="1" s="1"/>
  <c r="AQ303" i="1"/>
  <c r="AH304" i="1"/>
  <c r="AK304" i="1"/>
  <c r="AL304" i="1" s="1"/>
  <c r="AM304" i="1" s="1"/>
  <c r="AQ304" i="1"/>
  <c r="AH305" i="1"/>
  <c r="AH306" i="1" s="1"/>
  <c r="AK305" i="1"/>
  <c r="AL305" i="1" s="1"/>
  <c r="AM305" i="1" s="1"/>
  <c r="AQ305" i="1"/>
  <c r="AK306" i="1"/>
  <c r="AL306" i="1" s="1"/>
  <c r="AM306" i="1" s="1"/>
  <c r="AQ306" i="1"/>
  <c r="AH307" i="1"/>
  <c r="AK307" i="1"/>
  <c r="AL307" i="1" s="1"/>
  <c r="AM307" i="1" s="1"/>
  <c r="AQ307" i="1"/>
  <c r="AH308" i="1"/>
  <c r="AK308" i="1"/>
  <c r="AL308" i="1" s="1"/>
  <c r="AM308" i="1" s="1"/>
  <c r="AQ308" i="1"/>
  <c r="AK309" i="1"/>
  <c r="AL309" i="1" s="1"/>
  <c r="AM309" i="1" s="1"/>
  <c r="AQ309" i="1"/>
  <c r="AK310" i="1"/>
  <c r="AL310" i="1" s="1"/>
  <c r="AM310" i="1" s="1"/>
  <c r="AQ310" i="1"/>
  <c r="AH311" i="1"/>
  <c r="AK311" i="1"/>
  <c r="AL311" i="1" s="1"/>
  <c r="AM311" i="1" s="1"/>
  <c r="AQ311" i="1"/>
  <c r="AH312" i="1"/>
  <c r="AK312" i="1"/>
  <c r="AL312" i="1" s="1"/>
  <c r="AM312" i="1" s="1"/>
  <c r="AQ312" i="1"/>
  <c r="AK313" i="1"/>
  <c r="AL313" i="1" s="1"/>
  <c r="AM313" i="1" s="1"/>
  <c r="AQ313" i="1"/>
  <c r="AK314" i="1"/>
  <c r="AL314" i="1" s="1"/>
  <c r="AM314" i="1" s="1"/>
  <c r="AQ314" i="1"/>
  <c r="AH315" i="1"/>
  <c r="AK315" i="1"/>
  <c r="AL315" i="1" s="1"/>
  <c r="AM315" i="1" s="1"/>
  <c r="AQ315" i="1"/>
  <c r="AH316" i="1"/>
  <c r="AK316" i="1"/>
  <c r="AL316" i="1" s="1"/>
  <c r="AM316" i="1" s="1"/>
  <c r="AQ316" i="1"/>
  <c r="AK317" i="1"/>
  <c r="AL317" i="1" s="1"/>
  <c r="AM317" i="1" s="1"/>
  <c r="AQ317" i="1"/>
  <c r="AK318" i="1"/>
  <c r="AL318" i="1" s="1"/>
  <c r="AM318" i="1" s="1"/>
  <c r="AQ318" i="1"/>
  <c r="AH319" i="1"/>
  <c r="AK319" i="1"/>
  <c r="AL319" i="1" s="1"/>
  <c r="AM319" i="1" s="1"/>
  <c r="AQ319" i="1"/>
  <c r="AH320" i="1"/>
  <c r="AK320" i="1"/>
  <c r="AL320" i="1" s="1"/>
  <c r="AM320" i="1" s="1"/>
  <c r="AQ320" i="1"/>
  <c r="AH321" i="1"/>
  <c r="AH322" i="1" s="1"/>
  <c r="AK321" i="1"/>
  <c r="AL321" i="1" s="1"/>
  <c r="AM321" i="1" s="1"/>
  <c r="AQ321" i="1"/>
  <c r="AK322" i="1"/>
  <c r="AL322" i="1" s="1"/>
  <c r="AM322" i="1" s="1"/>
  <c r="AQ322" i="1"/>
  <c r="AH301" i="1" l="1"/>
  <c r="AH302" i="1" s="1"/>
  <c r="AH53" i="1"/>
  <c r="AH54" i="1" s="1"/>
  <c r="AH197" i="1"/>
  <c r="AH198" i="1" s="1"/>
  <c r="AH165" i="1"/>
  <c r="AH166" i="1" s="1"/>
  <c r="AH317" i="1"/>
  <c r="AH318" i="1" s="1"/>
  <c r="AH249" i="1"/>
  <c r="AH250" i="1" s="1"/>
  <c r="AH61" i="1"/>
  <c r="AH62" i="1" s="1"/>
  <c r="AH277" i="1"/>
  <c r="AH278" i="1" s="1"/>
  <c r="AH297" i="1"/>
  <c r="AH298" i="1" s="1"/>
  <c r="AH201" i="1"/>
  <c r="AH202" i="1" s="1"/>
  <c r="AH149" i="1"/>
  <c r="AH150" i="1" s="1"/>
  <c r="AH141" i="1"/>
  <c r="AH142" i="1" s="1"/>
  <c r="AH233" i="1"/>
  <c r="AH234" i="1" s="1"/>
  <c r="AH265" i="1"/>
  <c r="AH266" i="1" s="1"/>
  <c r="AH117" i="1"/>
  <c r="AH118" i="1" s="1"/>
  <c r="AH273" i="1"/>
  <c r="AH274" i="1" s="1"/>
  <c r="AH133" i="1"/>
  <c r="AH134" i="1" s="1"/>
  <c r="AH217" i="1"/>
  <c r="AH218" i="1" s="1"/>
  <c r="AH77" i="1"/>
  <c r="AH78" i="1" s="1"/>
  <c r="AH313" i="1"/>
  <c r="AH314" i="1" s="1"/>
  <c r="AH281" i="1"/>
  <c r="AH282" i="1" s="1"/>
  <c r="AH285" i="1"/>
  <c r="AH286" i="1" s="1"/>
  <c r="AL164" i="1"/>
  <c r="AM164" i="1" s="1"/>
  <c r="AH293" i="1"/>
  <c r="AH294" i="1" s="1"/>
  <c r="AL175" i="1"/>
  <c r="AM175" i="1" s="1"/>
  <c r="AL111" i="1"/>
  <c r="AM111" i="1" s="1"/>
  <c r="AL195" i="1"/>
  <c r="AM195" i="1" s="1"/>
  <c r="AH193" i="1"/>
  <c r="AH194" i="1" s="1"/>
  <c r="AL121" i="1"/>
  <c r="AM121" i="1" s="1"/>
  <c r="AL110" i="1"/>
  <c r="AM110" i="1" s="1"/>
  <c r="AL108" i="1"/>
  <c r="AM108" i="1" s="1"/>
  <c r="AH309" i="1"/>
  <c r="AH310" i="1" s="1"/>
  <c r="AH257" i="1"/>
  <c r="AH258" i="1" s="1"/>
  <c r="AH241" i="1"/>
  <c r="AH242" i="1" s="1"/>
  <c r="AH225" i="1"/>
  <c r="AH226" i="1" s="1"/>
  <c r="AH213" i="1"/>
  <c r="AH214" i="1" s="1"/>
  <c r="AL197" i="1"/>
  <c r="AM197" i="1" s="1"/>
  <c r="AL137" i="1"/>
  <c r="AM137" i="1" s="1"/>
  <c r="AL103" i="1"/>
  <c r="AM103" i="1" s="1"/>
  <c r="AH109" i="1"/>
  <c r="AH110" i="1" s="1"/>
  <c r="AH49" i="1"/>
  <c r="AH50" i="1" s="1"/>
  <c r="AH185" i="1"/>
  <c r="AH186" i="1" s="1"/>
  <c r="AL205" i="1"/>
  <c r="AM205" i="1" s="1"/>
  <c r="AL208" i="1"/>
  <c r="AM208" i="1" s="1"/>
  <c r="AL211" i="1"/>
  <c r="AM211" i="1" s="1"/>
  <c r="AH161" i="1"/>
  <c r="AH162" i="1" s="1"/>
  <c r="AH209" i="1"/>
  <c r="AH210" i="1" s="1"/>
  <c r="AL186" i="1"/>
  <c r="AM186" i="1" s="1"/>
  <c r="AH153" i="1"/>
  <c r="AH154" i="1" s="1"/>
  <c r="AH89" i="1"/>
  <c r="AH90" i="1" s="1"/>
  <c r="AH81" i="1"/>
  <c r="AH82" i="1" s="1"/>
  <c r="AH73" i="1"/>
  <c r="AH74" i="1" s="1"/>
  <c r="AH65" i="1"/>
  <c r="AH66" i="1" s="1"/>
  <c r="AH57" i="1"/>
  <c r="AH58" i="1" s="1"/>
  <c r="AH121" i="1"/>
  <c r="AH122" i="1" s="1"/>
  <c r="AH145" i="1"/>
  <c r="AH146" i="1" s="1"/>
  <c r="AH113" i="1"/>
  <c r="AH114" i="1" s="1"/>
  <c r="AL34" i="1"/>
  <c r="AM34" i="1" s="1"/>
  <c r="AL32" i="1"/>
  <c r="AM32" i="1" s="1"/>
  <c r="AL29" i="1"/>
  <c r="AM29" i="1" s="1"/>
  <c r="AH137" i="1"/>
  <c r="AH138" i="1" s="1"/>
  <c r="AH105" i="1"/>
  <c r="AH106" i="1" s="1"/>
  <c r="AH41" i="1"/>
  <c r="AH42" i="1" s="1"/>
  <c r="AH25" i="1"/>
  <c r="AH26" i="1" s="1"/>
  <c r="AL16" i="1"/>
  <c r="AM16" i="1" s="1"/>
  <c r="AH129" i="1"/>
  <c r="AH130" i="1" s="1"/>
  <c r="AH97" i="1"/>
  <c r="AH98" i="1" s="1"/>
  <c r="AH17" i="1"/>
  <c r="AH18" i="1" s="1"/>
  <c r="AH33" i="1"/>
  <c r="AH34" i="1" s="1"/>
  <c r="AQ6" i="1" l="1"/>
  <c r="AQ5" i="1"/>
  <c r="AQ4" i="1"/>
  <c r="AQ7" i="1"/>
  <c r="AQ8" i="1"/>
  <c r="AQ9" i="1"/>
  <c r="AQ10" i="1"/>
  <c r="AQ11" i="1" l="1"/>
  <c r="AQ12" i="1"/>
  <c r="AQ13" i="1"/>
  <c r="AQ14" i="1"/>
  <c r="AQ3" i="1"/>
  <c r="AC5" i="1" l="1"/>
  <c r="AC11" i="1" l="1"/>
  <c r="AH11" i="1" s="1"/>
  <c r="AH12" i="1" s="1"/>
  <c r="AK11" i="1"/>
  <c r="AL11" i="1" s="1"/>
  <c r="AM11" i="1" s="1"/>
  <c r="AK12" i="1"/>
  <c r="AL12" i="1" s="1"/>
  <c r="AM12" i="1" s="1"/>
  <c r="AK13" i="1"/>
  <c r="AL13" i="1" s="1"/>
  <c r="AM13" i="1" s="1"/>
  <c r="AK14" i="1"/>
  <c r="AL14" i="1" s="1"/>
  <c r="AM14" i="1" s="1"/>
  <c r="AC7" i="1"/>
  <c r="AH7" i="1" s="1"/>
  <c r="AH8" i="1" s="1"/>
  <c r="AK7" i="1"/>
  <c r="AL7" i="1" s="1"/>
  <c r="AM7" i="1" s="1"/>
  <c r="AK8" i="1"/>
  <c r="AL8" i="1" s="1"/>
  <c r="AM8" i="1" s="1"/>
  <c r="AK9" i="1"/>
  <c r="AL9" i="1" s="1"/>
  <c r="AM9" i="1" s="1"/>
  <c r="AK10" i="1"/>
  <c r="AL10" i="1" s="1"/>
  <c r="AM10" i="1" s="1"/>
  <c r="AK6" i="1"/>
  <c r="AL6" i="1" s="1"/>
  <c r="AM6" i="1" s="1"/>
  <c r="AK5" i="1"/>
  <c r="AL5" i="1" s="1"/>
  <c r="AM5" i="1" s="1"/>
  <c r="AK4" i="1"/>
  <c r="AL4" i="1" s="1"/>
  <c r="AM4" i="1" s="1"/>
  <c r="AK3" i="1"/>
  <c r="AC3" i="1"/>
  <c r="AH3" i="1" s="1"/>
  <c r="AH4" i="1" s="1"/>
  <c r="C28" i="2"/>
  <c r="C26" i="2"/>
  <c r="C24" i="2"/>
  <c r="C22" i="2"/>
  <c r="C20" i="2"/>
  <c r="C18" i="2"/>
  <c r="C16" i="2"/>
  <c r="C14" i="2"/>
  <c r="C12" i="2"/>
  <c r="C10" i="2"/>
  <c r="C8" i="2"/>
  <c r="C6" i="2"/>
  <c r="AL3" i="1" l="1"/>
  <c r="AM3" i="1" s="1"/>
  <c r="AB3" i="1"/>
  <c r="AO15" i="1"/>
  <c r="AA15" i="1" s="1"/>
  <c r="AB15" i="1" s="1"/>
  <c r="AO16" i="1"/>
  <c r="AA16" i="1" s="1"/>
  <c r="AB16" i="1" s="1"/>
  <c r="AO17" i="1"/>
  <c r="AA17" i="1" s="1"/>
  <c r="AB17" i="1" s="1"/>
  <c r="AO22" i="1"/>
  <c r="AA22" i="1" s="1"/>
  <c r="AB22" i="1" s="1"/>
  <c r="AO23" i="1"/>
  <c r="AA23" i="1" s="1"/>
  <c r="AB23" i="1" s="1"/>
  <c r="AO26" i="1"/>
  <c r="AA26" i="1" s="1"/>
  <c r="AB26" i="1" s="1"/>
  <c r="AO27" i="1"/>
  <c r="AA27" i="1" s="1"/>
  <c r="AB27" i="1" s="1"/>
  <c r="AO28" i="1"/>
  <c r="AA28" i="1" s="1"/>
  <c r="AB28" i="1" s="1"/>
  <c r="AO29" i="1"/>
  <c r="AA29" i="1" s="1"/>
  <c r="AB29" i="1" s="1"/>
  <c r="AO30" i="1"/>
  <c r="AA30" i="1" s="1"/>
  <c r="AB30" i="1" s="1"/>
  <c r="AO31" i="1"/>
  <c r="AA31" i="1" s="1"/>
  <c r="AB31" i="1" s="1"/>
  <c r="AO34" i="1"/>
  <c r="AA34" i="1" s="1"/>
  <c r="AB34" i="1" s="1"/>
  <c r="AO35" i="1"/>
  <c r="AA35" i="1" s="1"/>
  <c r="AB35" i="1" s="1"/>
  <c r="AO36" i="1"/>
  <c r="AA36" i="1" s="1"/>
  <c r="AB36" i="1" s="1"/>
  <c r="AO37" i="1"/>
  <c r="AA37" i="1" s="1"/>
  <c r="AB37" i="1" s="1"/>
  <c r="AO42" i="1"/>
  <c r="AA42" i="1" s="1"/>
  <c r="AB42" i="1" s="1"/>
  <c r="AO43" i="1"/>
  <c r="AA43" i="1" s="1"/>
  <c r="AB43" i="1" s="1"/>
  <c r="AO44" i="1"/>
  <c r="AA44" i="1" s="1"/>
  <c r="AB44" i="1" s="1"/>
  <c r="AO45" i="1"/>
  <c r="AA45" i="1" s="1"/>
  <c r="AB45" i="1" s="1"/>
  <c r="AO50" i="1"/>
  <c r="AA50" i="1" s="1"/>
  <c r="AB50" i="1" s="1"/>
  <c r="AO51" i="1"/>
  <c r="AA51" i="1" s="1"/>
  <c r="AB51" i="1" s="1"/>
  <c r="AO52" i="1"/>
  <c r="AA52" i="1" s="1"/>
  <c r="AB52" i="1" s="1"/>
  <c r="AO53" i="1"/>
  <c r="AA53" i="1" s="1"/>
  <c r="AB53" i="1" s="1"/>
  <c r="AO56" i="1"/>
  <c r="AA56" i="1" s="1"/>
  <c r="AB56" i="1" s="1"/>
  <c r="AO57" i="1"/>
  <c r="AA57" i="1" s="1"/>
  <c r="AB57" i="1" s="1"/>
  <c r="AO62" i="1"/>
  <c r="AA62" i="1" s="1"/>
  <c r="AB62" i="1" s="1"/>
  <c r="AO63" i="1"/>
  <c r="AA63" i="1" s="1"/>
  <c r="AB63" i="1" s="1"/>
  <c r="AO64" i="1"/>
  <c r="AA64" i="1" s="1"/>
  <c r="AB64" i="1" s="1"/>
  <c r="AO65" i="1"/>
  <c r="AA65" i="1" s="1"/>
  <c r="AB65" i="1" s="1"/>
  <c r="AO70" i="1"/>
  <c r="AA70" i="1" s="1"/>
  <c r="AB70" i="1" s="1"/>
  <c r="AO71" i="1"/>
  <c r="AA71" i="1" s="1"/>
  <c r="AB71" i="1" s="1"/>
  <c r="AO74" i="1"/>
  <c r="AA74" i="1" s="1"/>
  <c r="AB74" i="1" s="1"/>
  <c r="AO75" i="1"/>
  <c r="AA75" i="1" s="1"/>
  <c r="AB75" i="1" s="1"/>
  <c r="AO76" i="1"/>
  <c r="AA76" i="1" s="1"/>
  <c r="AB76" i="1" s="1"/>
  <c r="AO77" i="1"/>
  <c r="AA77" i="1" s="1"/>
  <c r="AB77" i="1" s="1"/>
  <c r="AO80" i="1"/>
  <c r="AA80" i="1" s="1"/>
  <c r="AB80" i="1" s="1"/>
  <c r="AO81" i="1"/>
  <c r="AA81" i="1" s="1"/>
  <c r="AB81" i="1" s="1"/>
  <c r="AO86" i="1"/>
  <c r="AA86" i="1" s="1"/>
  <c r="AB86" i="1" s="1"/>
  <c r="AO88" i="1"/>
  <c r="AA88" i="1" s="1"/>
  <c r="AB88" i="1" s="1"/>
  <c r="AO89" i="1"/>
  <c r="AA89" i="1" s="1"/>
  <c r="AB89" i="1" s="1"/>
  <c r="AO94" i="1"/>
  <c r="AA94" i="1" s="1"/>
  <c r="AB94" i="1" s="1"/>
  <c r="AO95" i="1"/>
  <c r="AA95" i="1" s="1"/>
  <c r="AB95" i="1" s="1"/>
  <c r="AO98" i="1"/>
  <c r="AA98" i="1" s="1"/>
  <c r="AB98" i="1" s="1"/>
  <c r="AO99" i="1"/>
  <c r="AA99" i="1" s="1"/>
  <c r="AB99" i="1" s="1"/>
  <c r="AO100" i="1"/>
  <c r="AA100" i="1" s="1"/>
  <c r="AB100" i="1" s="1"/>
  <c r="AO101" i="1"/>
  <c r="AA101" i="1" s="1"/>
  <c r="AB101" i="1" s="1"/>
  <c r="AO106" i="1"/>
  <c r="AA106" i="1" s="1"/>
  <c r="AB106" i="1" s="1"/>
  <c r="AO107" i="1"/>
  <c r="AA107" i="1" s="1"/>
  <c r="AB107" i="1" s="1"/>
  <c r="AO108" i="1"/>
  <c r="AA108" i="1" s="1"/>
  <c r="AB108" i="1" s="1"/>
  <c r="AO109" i="1"/>
  <c r="AA109" i="1" s="1"/>
  <c r="AB109" i="1" s="1"/>
  <c r="AO112" i="1"/>
  <c r="AA112" i="1" s="1"/>
  <c r="AB112" i="1" s="1"/>
  <c r="AO113" i="1"/>
  <c r="AA113" i="1" s="1"/>
  <c r="AB113" i="1" s="1"/>
  <c r="AO115" i="1"/>
  <c r="AA115" i="1" s="1"/>
  <c r="AB115" i="1" s="1"/>
  <c r="AO118" i="1"/>
  <c r="AA118" i="1" s="1"/>
  <c r="AB118" i="1" s="1"/>
  <c r="AO119" i="1"/>
  <c r="AA119" i="1" s="1"/>
  <c r="AB119" i="1" s="1"/>
  <c r="AO120" i="1"/>
  <c r="AA120" i="1" s="1"/>
  <c r="AB120" i="1" s="1"/>
  <c r="AO121" i="1"/>
  <c r="AA121" i="1" s="1"/>
  <c r="AB121" i="1" s="1"/>
  <c r="AO122" i="1"/>
  <c r="AA122" i="1" s="1"/>
  <c r="AB122" i="1" s="1"/>
  <c r="AO123" i="1"/>
  <c r="AA123" i="1" s="1"/>
  <c r="AB123" i="1" s="1"/>
  <c r="AO124" i="1"/>
  <c r="AA124" i="1" s="1"/>
  <c r="AB124" i="1" s="1"/>
  <c r="AO125" i="1"/>
  <c r="AA125" i="1" s="1"/>
  <c r="AB125" i="1" s="1"/>
  <c r="AO130" i="1"/>
  <c r="AA130" i="1" s="1"/>
  <c r="AB130" i="1" s="1"/>
  <c r="AO131" i="1"/>
  <c r="AA131" i="1" s="1"/>
  <c r="AB131" i="1" s="1"/>
  <c r="AO132" i="1"/>
  <c r="AA132" i="1" s="1"/>
  <c r="AB132" i="1" s="1"/>
  <c r="AO133" i="1"/>
  <c r="AA133" i="1" s="1"/>
  <c r="AB133" i="1" s="1"/>
  <c r="AO18" i="1"/>
  <c r="AA18" i="1" s="1"/>
  <c r="AB18" i="1" s="1"/>
  <c r="AO19" i="1"/>
  <c r="AA19" i="1" s="1"/>
  <c r="AB19" i="1" s="1"/>
  <c r="AO20" i="1"/>
  <c r="AA20" i="1" s="1"/>
  <c r="AB20" i="1" s="1"/>
  <c r="AO21" i="1"/>
  <c r="AA21" i="1" s="1"/>
  <c r="AB21" i="1" s="1"/>
  <c r="AO24" i="1"/>
  <c r="AA24" i="1" s="1"/>
  <c r="AB24" i="1" s="1"/>
  <c r="AO25" i="1"/>
  <c r="AA25" i="1" s="1"/>
  <c r="AB25" i="1" s="1"/>
  <c r="AO32" i="1"/>
  <c r="AA32" i="1" s="1"/>
  <c r="AB32" i="1" s="1"/>
  <c r="AO33" i="1"/>
  <c r="AA33" i="1" s="1"/>
  <c r="AB33" i="1" s="1"/>
  <c r="AO38" i="1"/>
  <c r="AA38" i="1" s="1"/>
  <c r="AB38" i="1" s="1"/>
  <c r="AO39" i="1"/>
  <c r="AA39" i="1" s="1"/>
  <c r="AB39" i="1" s="1"/>
  <c r="AO40" i="1"/>
  <c r="AA40" i="1" s="1"/>
  <c r="AB40" i="1" s="1"/>
  <c r="AO41" i="1"/>
  <c r="AA41" i="1" s="1"/>
  <c r="AB41" i="1" s="1"/>
  <c r="AO46" i="1"/>
  <c r="AA46" i="1" s="1"/>
  <c r="AB46" i="1" s="1"/>
  <c r="AO47" i="1"/>
  <c r="AA47" i="1" s="1"/>
  <c r="AB47" i="1" s="1"/>
  <c r="AO48" i="1"/>
  <c r="AA48" i="1" s="1"/>
  <c r="AB48" i="1" s="1"/>
  <c r="AO49" i="1"/>
  <c r="AA49" i="1" s="1"/>
  <c r="AB49" i="1" s="1"/>
  <c r="AO54" i="1"/>
  <c r="AA54" i="1" s="1"/>
  <c r="AB54" i="1" s="1"/>
  <c r="AO55" i="1"/>
  <c r="AA55" i="1" s="1"/>
  <c r="AB55" i="1" s="1"/>
  <c r="AO58" i="1"/>
  <c r="AA58" i="1" s="1"/>
  <c r="AB58" i="1" s="1"/>
  <c r="AO59" i="1"/>
  <c r="AA59" i="1" s="1"/>
  <c r="AB59" i="1" s="1"/>
  <c r="AO60" i="1"/>
  <c r="AA60" i="1" s="1"/>
  <c r="AB60" i="1" s="1"/>
  <c r="AO61" i="1"/>
  <c r="AA61" i="1" s="1"/>
  <c r="AB61" i="1" s="1"/>
  <c r="AO66" i="1"/>
  <c r="AA66" i="1" s="1"/>
  <c r="AB66" i="1" s="1"/>
  <c r="AO67" i="1"/>
  <c r="AA67" i="1" s="1"/>
  <c r="AB67" i="1" s="1"/>
  <c r="AO68" i="1"/>
  <c r="AA68" i="1" s="1"/>
  <c r="AB68" i="1" s="1"/>
  <c r="AO69" i="1"/>
  <c r="AA69" i="1" s="1"/>
  <c r="AB69" i="1" s="1"/>
  <c r="AO72" i="1"/>
  <c r="AA72" i="1" s="1"/>
  <c r="AB72" i="1" s="1"/>
  <c r="AO73" i="1"/>
  <c r="AA73" i="1" s="1"/>
  <c r="AB73" i="1" s="1"/>
  <c r="AO78" i="1"/>
  <c r="AA78" i="1" s="1"/>
  <c r="AB78" i="1" s="1"/>
  <c r="AO79" i="1"/>
  <c r="AA79" i="1" s="1"/>
  <c r="AB79" i="1" s="1"/>
  <c r="AO82" i="1"/>
  <c r="AA82" i="1" s="1"/>
  <c r="AB82" i="1" s="1"/>
  <c r="AO83" i="1"/>
  <c r="AA83" i="1" s="1"/>
  <c r="AB83" i="1" s="1"/>
  <c r="AO84" i="1"/>
  <c r="AA84" i="1" s="1"/>
  <c r="AB84" i="1" s="1"/>
  <c r="AO85" i="1"/>
  <c r="AA85" i="1" s="1"/>
  <c r="AB85" i="1" s="1"/>
  <c r="AO87" i="1"/>
  <c r="AA87" i="1" s="1"/>
  <c r="AB87" i="1" s="1"/>
  <c r="AO90" i="1"/>
  <c r="AA90" i="1" s="1"/>
  <c r="AB90" i="1" s="1"/>
  <c r="AO91" i="1"/>
  <c r="AA91" i="1" s="1"/>
  <c r="AB91" i="1" s="1"/>
  <c r="AO92" i="1"/>
  <c r="AA92" i="1" s="1"/>
  <c r="AB92" i="1" s="1"/>
  <c r="AO93" i="1"/>
  <c r="AA93" i="1" s="1"/>
  <c r="AB93" i="1" s="1"/>
  <c r="AO96" i="1"/>
  <c r="AA96" i="1" s="1"/>
  <c r="AB96" i="1" s="1"/>
  <c r="AO97" i="1"/>
  <c r="AA97" i="1" s="1"/>
  <c r="AB97" i="1" s="1"/>
  <c r="AO102" i="1"/>
  <c r="AA102" i="1" s="1"/>
  <c r="AB102" i="1" s="1"/>
  <c r="AO103" i="1"/>
  <c r="AA103" i="1" s="1"/>
  <c r="AB103" i="1" s="1"/>
  <c r="AO104" i="1"/>
  <c r="AA104" i="1" s="1"/>
  <c r="AB104" i="1" s="1"/>
  <c r="AO105" i="1"/>
  <c r="AA105" i="1" s="1"/>
  <c r="AB105" i="1" s="1"/>
  <c r="AO110" i="1"/>
  <c r="AA110" i="1" s="1"/>
  <c r="AB110" i="1" s="1"/>
  <c r="AO111" i="1"/>
  <c r="AA111" i="1" s="1"/>
  <c r="AB111" i="1" s="1"/>
  <c r="AO114" i="1"/>
  <c r="AA114" i="1" s="1"/>
  <c r="AB114" i="1" s="1"/>
  <c r="AO116" i="1"/>
  <c r="AA116" i="1" s="1"/>
  <c r="AB116" i="1" s="1"/>
  <c r="AO117" i="1"/>
  <c r="AA117" i="1" s="1"/>
  <c r="AB117" i="1" s="1"/>
  <c r="AO126" i="1"/>
  <c r="AA126" i="1" s="1"/>
  <c r="AB126" i="1" s="1"/>
  <c r="AO127" i="1"/>
  <c r="AA127" i="1" s="1"/>
  <c r="AB127" i="1" s="1"/>
  <c r="AO128" i="1"/>
  <c r="AA128" i="1" s="1"/>
  <c r="AB128" i="1" s="1"/>
  <c r="AO129" i="1"/>
  <c r="AA129" i="1" s="1"/>
  <c r="AB129" i="1" s="1"/>
  <c r="AO134" i="1"/>
  <c r="AA134" i="1" s="1"/>
  <c r="AB134" i="1" s="1"/>
  <c r="AO135" i="1"/>
  <c r="AA135" i="1" s="1"/>
  <c r="AB135" i="1" s="1"/>
  <c r="AO136" i="1"/>
  <c r="AA136" i="1" s="1"/>
  <c r="AB136" i="1" s="1"/>
  <c r="AO137" i="1"/>
  <c r="AA137" i="1" s="1"/>
  <c r="AB137" i="1" s="1"/>
  <c r="AO142" i="1"/>
  <c r="AA142" i="1" s="1"/>
  <c r="AB142" i="1" s="1"/>
  <c r="AO143" i="1"/>
  <c r="AA143" i="1" s="1"/>
  <c r="AB143" i="1" s="1"/>
  <c r="AO146" i="1"/>
  <c r="AA146" i="1" s="1"/>
  <c r="AB146" i="1" s="1"/>
  <c r="AO150" i="1"/>
  <c r="AA150" i="1" s="1"/>
  <c r="AB150" i="1" s="1"/>
  <c r="AO151" i="1"/>
  <c r="AA151" i="1" s="1"/>
  <c r="AB151" i="1" s="1"/>
  <c r="AO152" i="1"/>
  <c r="AA152" i="1" s="1"/>
  <c r="AB152" i="1" s="1"/>
  <c r="AO154" i="1"/>
  <c r="AA154" i="1" s="1"/>
  <c r="AB154" i="1" s="1"/>
  <c r="AO155" i="1"/>
  <c r="AA155" i="1" s="1"/>
  <c r="AB155" i="1" s="1"/>
  <c r="AO156" i="1"/>
  <c r="AA156" i="1" s="1"/>
  <c r="AB156" i="1" s="1"/>
  <c r="AO157" i="1"/>
  <c r="AA157" i="1" s="1"/>
  <c r="AB157" i="1" s="1"/>
  <c r="AO162" i="1"/>
  <c r="AA162" i="1" s="1"/>
  <c r="AB162" i="1" s="1"/>
  <c r="AO163" i="1"/>
  <c r="AA163" i="1" s="1"/>
  <c r="AB163" i="1" s="1"/>
  <c r="AO164" i="1"/>
  <c r="AA164" i="1" s="1"/>
  <c r="AB164" i="1" s="1"/>
  <c r="AO165" i="1"/>
  <c r="AA165" i="1" s="1"/>
  <c r="AB165" i="1" s="1"/>
  <c r="AO168" i="1"/>
  <c r="AA168" i="1" s="1"/>
  <c r="AB168" i="1" s="1"/>
  <c r="AO169" i="1"/>
  <c r="AA169" i="1" s="1"/>
  <c r="AB169" i="1" s="1"/>
  <c r="AO174" i="1"/>
  <c r="AA174" i="1" s="1"/>
  <c r="AB174" i="1" s="1"/>
  <c r="AO175" i="1"/>
  <c r="AA175" i="1" s="1"/>
  <c r="AB175" i="1" s="1"/>
  <c r="AO176" i="1"/>
  <c r="AA176" i="1" s="1"/>
  <c r="AB176" i="1" s="1"/>
  <c r="AO138" i="1"/>
  <c r="AA138" i="1" s="1"/>
  <c r="AB138" i="1" s="1"/>
  <c r="AO139" i="1"/>
  <c r="AA139" i="1" s="1"/>
  <c r="AB139" i="1" s="1"/>
  <c r="AO140" i="1"/>
  <c r="AA140" i="1" s="1"/>
  <c r="AB140" i="1" s="1"/>
  <c r="AO141" i="1"/>
  <c r="AA141" i="1" s="1"/>
  <c r="AB141" i="1" s="1"/>
  <c r="AO144" i="1"/>
  <c r="AA144" i="1" s="1"/>
  <c r="AB144" i="1" s="1"/>
  <c r="AO145" i="1"/>
  <c r="AA145" i="1" s="1"/>
  <c r="AB145" i="1" s="1"/>
  <c r="AO153" i="1"/>
  <c r="AA153" i="1" s="1"/>
  <c r="AB153" i="1" s="1"/>
  <c r="AO158" i="1"/>
  <c r="AA158" i="1" s="1"/>
  <c r="AB158" i="1" s="1"/>
  <c r="AO159" i="1"/>
  <c r="AA159" i="1" s="1"/>
  <c r="AB159" i="1" s="1"/>
  <c r="AO160" i="1"/>
  <c r="AA160" i="1" s="1"/>
  <c r="AB160" i="1" s="1"/>
  <c r="AO161" i="1"/>
  <c r="AA161" i="1" s="1"/>
  <c r="AB161" i="1" s="1"/>
  <c r="AO166" i="1"/>
  <c r="AA166" i="1" s="1"/>
  <c r="AB166" i="1" s="1"/>
  <c r="AO167" i="1"/>
  <c r="AA167" i="1" s="1"/>
  <c r="AB167" i="1" s="1"/>
  <c r="AO170" i="1"/>
  <c r="AA170" i="1" s="1"/>
  <c r="AB170" i="1" s="1"/>
  <c r="AO171" i="1"/>
  <c r="AA171" i="1" s="1"/>
  <c r="AB171" i="1" s="1"/>
  <c r="AO172" i="1"/>
  <c r="AA172" i="1" s="1"/>
  <c r="AB172" i="1" s="1"/>
  <c r="AO173" i="1"/>
  <c r="AA173" i="1" s="1"/>
  <c r="AB173" i="1" s="1"/>
  <c r="AO177" i="1"/>
  <c r="AA177" i="1" s="1"/>
  <c r="AB177" i="1" s="1"/>
  <c r="AO178" i="1"/>
  <c r="AA178" i="1" s="1"/>
  <c r="AB178" i="1" s="1"/>
  <c r="AO179" i="1"/>
  <c r="AA179" i="1" s="1"/>
  <c r="AB179" i="1" s="1"/>
  <c r="AO180" i="1"/>
  <c r="AA180" i="1" s="1"/>
  <c r="AB180" i="1" s="1"/>
  <c r="AO181" i="1"/>
  <c r="AA181" i="1" s="1"/>
  <c r="AB181" i="1" s="1"/>
  <c r="AO182" i="1"/>
  <c r="AA182" i="1" s="1"/>
  <c r="AB182" i="1" s="1"/>
  <c r="AO183" i="1"/>
  <c r="AA183" i="1" s="1"/>
  <c r="AB183" i="1" s="1"/>
  <c r="AO184" i="1"/>
  <c r="AA184" i="1" s="1"/>
  <c r="AB184" i="1" s="1"/>
  <c r="AO185" i="1"/>
  <c r="AA185" i="1" s="1"/>
  <c r="AB185" i="1" s="1"/>
  <c r="AO190" i="1"/>
  <c r="AA190" i="1" s="1"/>
  <c r="AB190" i="1" s="1"/>
  <c r="AO191" i="1"/>
  <c r="AA191" i="1" s="1"/>
  <c r="AB191" i="1" s="1"/>
  <c r="AO192" i="1"/>
  <c r="AA192" i="1" s="1"/>
  <c r="AB192" i="1" s="1"/>
  <c r="AO193" i="1"/>
  <c r="AA193" i="1" s="1"/>
  <c r="AB193" i="1" s="1"/>
  <c r="AO196" i="1"/>
  <c r="AA196" i="1" s="1"/>
  <c r="AB196" i="1" s="1"/>
  <c r="AO197" i="1"/>
  <c r="AA197" i="1" s="1"/>
  <c r="AB197" i="1" s="1"/>
  <c r="AO206" i="1"/>
  <c r="AA206" i="1" s="1"/>
  <c r="AB206" i="1" s="1"/>
  <c r="AO207" i="1"/>
  <c r="AA207" i="1" s="1"/>
  <c r="AB207" i="1" s="1"/>
  <c r="AO208" i="1"/>
  <c r="AA208" i="1" s="1"/>
  <c r="AB208" i="1" s="1"/>
  <c r="AO209" i="1"/>
  <c r="AA209" i="1" s="1"/>
  <c r="AB209" i="1" s="1"/>
  <c r="AO212" i="1"/>
  <c r="AA212" i="1" s="1"/>
  <c r="AB212" i="1" s="1"/>
  <c r="AO213" i="1"/>
  <c r="AA213" i="1" s="1"/>
  <c r="AB213" i="1" s="1"/>
  <c r="AO218" i="1"/>
  <c r="AA218" i="1" s="1"/>
  <c r="AB218" i="1" s="1"/>
  <c r="AO219" i="1"/>
  <c r="AA219" i="1" s="1"/>
  <c r="AB219" i="1" s="1"/>
  <c r="AO220" i="1"/>
  <c r="AA220" i="1" s="1"/>
  <c r="AB220" i="1" s="1"/>
  <c r="AO221" i="1"/>
  <c r="AA221" i="1" s="1"/>
  <c r="AB221" i="1" s="1"/>
  <c r="AO226" i="1"/>
  <c r="AA226" i="1" s="1"/>
  <c r="AB226" i="1" s="1"/>
  <c r="AO227" i="1"/>
  <c r="AA227" i="1" s="1"/>
  <c r="AB227" i="1" s="1"/>
  <c r="AO228" i="1"/>
  <c r="AA228" i="1" s="1"/>
  <c r="AB228" i="1" s="1"/>
  <c r="AO229" i="1"/>
  <c r="AA229" i="1" s="1"/>
  <c r="AB229" i="1" s="1"/>
  <c r="AO234" i="1"/>
  <c r="AA234" i="1" s="1"/>
  <c r="AB234" i="1" s="1"/>
  <c r="AO235" i="1"/>
  <c r="AA235" i="1" s="1"/>
  <c r="AB235" i="1" s="1"/>
  <c r="AO236" i="1"/>
  <c r="AA236" i="1" s="1"/>
  <c r="AB236" i="1" s="1"/>
  <c r="AO237" i="1"/>
  <c r="AA237" i="1" s="1"/>
  <c r="AB237" i="1" s="1"/>
  <c r="AO238" i="1"/>
  <c r="AA238" i="1" s="1"/>
  <c r="AB238" i="1" s="1"/>
  <c r="AO239" i="1"/>
  <c r="AA239" i="1" s="1"/>
  <c r="AB239" i="1" s="1"/>
  <c r="AO240" i="1"/>
  <c r="AA240" i="1" s="1"/>
  <c r="AB240" i="1" s="1"/>
  <c r="AO241" i="1"/>
  <c r="AA241" i="1" s="1"/>
  <c r="AB241" i="1" s="1"/>
  <c r="AO244" i="1"/>
  <c r="AA244" i="1" s="1"/>
  <c r="AB244" i="1" s="1"/>
  <c r="AO245" i="1"/>
  <c r="AA245" i="1" s="1"/>
  <c r="AB245" i="1" s="1"/>
  <c r="AO250" i="1"/>
  <c r="AA250" i="1" s="1"/>
  <c r="AB250" i="1" s="1"/>
  <c r="AO251" i="1"/>
  <c r="AA251" i="1" s="1"/>
  <c r="AB251" i="1" s="1"/>
  <c r="AO252" i="1"/>
  <c r="AA252" i="1" s="1"/>
  <c r="AB252" i="1" s="1"/>
  <c r="AO253" i="1"/>
  <c r="AA253" i="1" s="1"/>
  <c r="AB253" i="1" s="1"/>
  <c r="AO254" i="1"/>
  <c r="AA254" i="1" s="1"/>
  <c r="AB254" i="1" s="1"/>
  <c r="AO255" i="1"/>
  <c r="AA255" i="1" s="1"/>
  <c r="AB255" i="1" s="1"/>
  <c r="AO256" i="1"/>
  <c r="AA256" i="1" s="1"/>
  <c r="AB256" i="1" s="1"/>
  <c r="AO257" i="1"/>
  <c r="AA257" i="1" s="1"/>
  <c r="AB257" i="1" s="1"/>
  <c r="AO262" i="1"/>
  <c r="AA262" i="1" s="1"/>
  <c r="AB262" i="1" s="1"/>
  <c r="AO263" i="1"/>
  <c r="AA263" i="1" s="1"/>
  <c r="AB263" i="1" s="1"/>
  <c r="AO264" i="1"/>
  <c r="AA264" i="1" s="1"/>
  <c r="AB264" i="1" s="1"/>
  <c r="AO265" i="1"/>
  <c r="AA265" i="1" s="1"/>
  <c r="AB265" i="1" s="1"/>
  <c r="AO268" i="1"/>
  <c r="AA268" i="1" s="1"/>
  <c r="AB268" i="1" s="1"/>
  <c r="AO269" i="1"/>
  <c r="AA269" i="1" s="1"/>
  <c r="AB269" i="1" s="1"/>
  <c r="AO274" i="1"/>
  <c r="AA274" i="1" s="1"/>
  <c r="AB274" i="1" s="1"/>
  <c r="AO275" i="1"/>
  <c r="AA275" i="1" s="1"/>
  <c r="AB275" i="1" s="1"/>
  <c r="AO276" i="1"/>
  <c r="AA276" i="1" s="1"/>
  <c r="AB276" i="1" s="1"/>
  <c r="AO277" i="1"/>
  <c r="AA277" i="1" s="1"/>
  <c r="AB277" i="1" s="1"/>
  <c r="AO282" i="1"/>
  <c r="AA282" i="1" s="1"/>
  <c r="AB282" i="1" s="1"/>
  <c r="AO283" i="1"/>
  <c r="AA283" i="1" s="1"/>
  <c r="AB283" i="1" s="1"/>
  <c r="AO284" i="1"/>
  <c r="AA284" i="1" s="1"/>
  <c r="AB284" i="1" s="1"/>
  <c r="AO285" i="1"/>
  <c r="AA285" i="1" s="1"/>
  <c r="AB285" i="1" s="1"/>
  <c r="AO294" i="1"/>
  <c r="AA294" i="1" s="1"/>
  <c r="AB294" i="1" s="1"/>
  <c r="AO295" i="1"/>
  <c r="AA295" i="1" s="1"/>
  <c r="AB295" i="1" s="1"/>
  <c r="AO296" i="1"/>
  <c r="AA296" i="1" s="1"/>
  <c r="AB296" i="1" s="1"/>
  <c r="AO297" i="1"/>
  <c r="AA297" i="1" s="1"/>
  <c r="AB297" i="1" s="1"/>
  <c r="AO300" i="1"/>
  <c r="AA300" i="1" s="1"/>
  <c r="AB300" i="1" s="1"/>
  <c r="AO302" i="1"/>
  <c r="AA302" i="1" s="1"/>
  <c r="AB302" i="1" s="1"/>
  <c r="AO303" i="1"/>
  <c r="AA303" i="1" s="1"/>
  <c r="AB303" i="1" s="1"/>
  <c r="AO304" i="1"/>
  <c r="AA304" i="1" s="1"/>
  <c r="AB304" i="1" s="1"/>
  <c r="AO305" i="1"/>
  <c r="AA305" i="1" s="1"/>
  <c r="AB305" i="1" s="1"/>
  <c r="AO306" i="1"/>
  <c r="AA306" i="1" s="1"/>
  <c r="AB306" i="1" s="1"/>
  <c r="AO307" i="1"/>
  <c r="AA307" i="1" s="1"/>
  <c r="AB307" i="1" s="1"/>
  <c r="AO310" i="1"/>
  <c r="AA310" i="1" s="1"/>
  <c r="AB310" i="1" s="1"/>
  <c r="AO311" i="1"/>
  <c r="AA311" i="1" s="1"/>
  <c r="AB311" i="1" s="1"/>
  <c r="AO312" i="1"/>
  <c r="AA312" i="1" s="1"/>
  <c r="AB312" i="1" s="1"/>
  <c r="AO313" i="1"/>
  <c r="AA313" i="1" s="1"/>
  <c r="AB313" i="1" s="1"/>
  <c r="AO318" i="1"/>
  <c r="AA318" i="1" s="1"/>
  <c r="AB318" i="1" s="1"/>
  <c r="AO322" i="1"/>
  <c r="AA322" i="1" s="1"/>
  <c r="AB322" i="1" s="1"/>
  <c r="AO147" i="1"/>
  <c r="AA147" i="1" s="1"/>
  <c r="AB147" i="1" s="1"/>
  <c r="AO148" i="1"/>
  <c r="AA148" i="1" s="1"/>
  <c r="AB148" i="1" s="1"/>
  <c r="AO149" i="1"/>
  <c r="AA149" i="1" s="1"/>
  <c r="AB149" i="1" s="1"/>
  <c r="AO186" i="1"/>
  <c r="AA186" i="1" s="1"/>
  <c r="AB186" i="1" s="1"/>
  <c r="AO187" i="1"/>
  <c r="AA187" i="1" s="1"/>
  <c r="AB187" i="1" s="1"/>
  <c r="AO188" i="1"/>
  <c r="AA188" i="1" s="1"/>
  <c r="AB188" i="1" s="1"/>
  <c r="AO189" i="1"/>
  <c r="AA189" i="1" s="1"/>
  <c r="AB189" i="1" s="1"/>
  <c r="AO194" i="1"/>
  <c r="AA194" i="1" s="1"/>
  <c r="AB194" i="1" s="1"/>
  <c r="AO195" i="1"/>
  <c r="AA195" i="1" s="1"/>
  <c r="AB195" i="1" s="1"/>
  <c r="AO198" i="1"/>
  <c r="AA198" i="1" s="1"/>
  <c r="AB198" i="1" s="1"/>
  <c r="AO199" i="1"/>
  <c r="AA199" i="1" s="1"/>
  <c r="AB199" i="1" s="1"/>
  <c r="AO200" i="1"/>
  <c r="AA200" i="1" s="1"/>
  <c r="AB200" i="1" s="1"/>
  <c r="AO201" i="1"/>
  <c r="AA201" i="1" s="1"/>
  <c r="AB201" i="1" s="1"/>
  <c r="AO202" i="1"/>
  <c r="AA202" i="1" s="1"/>
  <c r="AB202" i="1" s="1"/>
  <c r="AO203" i="1"/>
  <c r="AA203" i="1" s="1"/>
  <c r="AB203" i="1" s="1"/>
  <c r="AO204" i="1"/>
  <c r="AA204" i="1" s="1"/>
  <c r="AB204" i="1" s="1"/>
  <c r="AO205" i="1"/>
  <c r="AA205" i="1" s="1"/>
  <c r="AB205" i="1" s="1"/>
  <c r="AO210" i="1"/>
  <c r="AA210" i="1" s="1"/>
  <c r="AB210" i="1" s="1"/>
  <c r="AO211" i="1"/>
  <c r="AA211" i="1" s="1"/>
  <c r="AB211" i="1" s="1"/>
  <c r="AO214" i="1"/>
  <c r="AA214" i="1" s="1"/>
  <c r="AB214" i="1" s="1"/>
  <c r="AO215" i="1"/>
  <c r="AA215" i="1" s="1"/>
  <c r="AB215" i="1" s="1"/>
  <c r="AO216" i="1"/>
  <c r="AA216" i="1" s="1"/>
  <c r="AB216" i="1" s="1"/>
  <c r="AO217" i="1"/>
  <c r="AA217" i="1" s="1"/>
  <c r="AB217" i="1" s="1"/>
  <c r="AO222" i="1"/>
  <c r="AA222" i="1" s="1"/>
  <c r="AB222" i="1" s="1"/>
  <c r="AO223" i="1"/>
  <c r="AA223" i="1" s="1"/>
  <c r="AB223" i="1" s="1"/>
  <c r="AO224" i="1"/>
  <c r="AA224" i="1" s="1"/>
  <c r="AB224" i="1" s="1"/>
  <c r="AO225" i="1"/>
  <c r="AA225" i="1" s="1"/>
  <c r="AB225" i="1" s="1"/>
  <c r="AO230" i="1"/>
  <c r="AA230" i="1" s="1"/>
  <c r="AB230" i="1" s="1"/>
  <c r="AO231" i="1"/>
  <c r="AA231" i="1" s="1"/>
  <c r="AB231" i="1" s="1"/>
  <c r="AO232" i="1"/>
  <c r="AA232" i="1" s="1"/>
  <c r="AB232" i="1" s="1"/>
  <c r="AO233" i="1"/>
  <c r="AA233" i="1" s="1"/>
  <c r="AB233" i="1" s="1"/>
  <c r="AO242" i="1"/>
  <c r="AA242" i="1" s="1"/>
  <c r="AB242" i="1" s="1"/>
  <c r="AO243" i="1"/>
  <c r="AA243" i="1" s="1"/>
  <c r="AB243" i="1" s="1"/>
  <c r="AO246" i="1"/>
  <c r="AA246" i="1" s="1"/>
  <c r="AB246" i="1" s="1"/>
  <c r="AO247" i="1"/>
  <c r="AA247" i="1" s="1"/>
  <c r="AB247" i="1" s="1"/>
  <c r="AO248" i="1"/>
  <c r="AA248" i="1" s="1"/>
  <c r="AB248" i="1" s="1"/>
  <c r="AO249" i="1"/>
  <c r="AA249" i="1" s="1"/>
  <c r="AB249" i="1" s="1"/>
  <c r="AO258" i="1"/>
  <c r="AA258" i="1" s="1"/>
  <c r="AB258" i="1" s="1"/>
  <c r="AO259" i="1"/>
  <c r="AA259" i="1" s="1"/>
  <c r="AB259" i="1" s="1"/>
  <c r="AO260" i="1"/>
  <c r="AA260" i="1" s="1"/>
  <c r="AB260" i="1" s="1"/>
  <c r="AO261" i="1"/>
  <c r="AA261" i="1" s="1"/>
  <c r="AB261" i="1" s="1"/>
  <c r="AO266" i="1"/>
  <c r="AA266" i="1" s="1"/>
  <c r="AB266" i="1" s="1"/>
  <c r="AO267" i="1"/>
  <c r="AA267" i="1" s="1"/>
  <c r="AB267" i="1" s="1"/>
  <c r="AO270" i="1"/>
  <c r="AA270" i="1" s="1"/>
  <c r="AB270" i="1" s="1"/>
  <c r="AO271" i="1"/>
  <c r="AA271" i="1" s="1"/>
  <c r="AB271" i="1" s="1"/>
  <c r="AO272" i="1"/>
  <c r="AA272" i="1" s="1"/>
  <c r="AB272" i="1" s="1"/>
  <c r="AO273" i="1"/>
  <c r="AA273" i="1" s="1"/>
  <c r="AB273" i="1" s="1"/>
  <c r="AO278" i="1"/>
  <c r="AA278" i="1" s="1"/>
  <c r="AB278" i="1" s="1"/>
  <c r="AO279" i="1"/>
  <c r="AA279" i="1" s="1"/>
  <c r="AB279" i="1" s="1"/>
  <c r="AO280" i="1"/>
  <c r="AA280" i="1" s="1"/>
  <c r="AB280" i="1" s="1"/>
  <c r="AO281" i="1"/>
  <c r="AA281" i="1" s="1"/>
  <c r="AB281" i="1" s="1"/>
  <c r="AO286" i="1"/>
  <c r="AA286" i="1" s="1"/>
  <c r="AB286" i="1" s="1"/>
  <c r="AO287" i="1"/>
  <c r="AA287" i="1" s="1"/>
  <c r="AB287" i="1" s="1"/>
  <c r="AO288" i="1"/>
  <c r="AA288" i="1" s="1"/>
  <c r="AB288" i="1" s="1"/>
  <c r="AO289" i="1"/>
  <c r="AA289" i="1" s="1"/>
  <c r="AB289" i="1" s="1"/>
  <c r="AO290" i="1"/>
  <c r="AA290" i="1" s="1"/>
  <c r="AB290" i="1" s="1"/>
  <c r="AO291" i="1"/>
  <c r="AA291" i="1" s="1"/>
  <c r="AB291" i="1" s="1"/>
  <c r="AO292" i="1"/>
  <c r="AA292" i="1" s="1"/>
  <c r="AB292" i="1" s="1"/>
  <c r="AO293" i="1"/>
  <c r="AA293" i="1" s="1"/>
  <c r="AB293" i="1" s="1"/>
  <c r="AO298" i="1"/>
  <c r="AA298" i="1" s="1"/>
  <c r="AB298" i="1" s="1"/>
  <c r="AO299" i="1"/>
  <c r="AA299" i="1" s="1"/>
  <c r="AB299" i="1" s="1"/>
  <c r="AO301" i="1"/>
  <c r="AA301" i="1" s="1"/>
  <c r="AB301" i="1" s="1"/>
  <c r="AO308" i="1"/>
  <c r="AA308" i="1" s="1"/>
  <c r="AB308" i="1" s="1"/>
  <c r="AO309" i="1"/>
  <c r="AA309" i="1" s="1"/>
  <c r="AB309" i="1" s="1"/>
  <c r="AO314" i="1"/>
  <c r="AA314" i="1" s="1"/>
  <c r="AB314" i="1" s="1"/>
  <c r="AO315" i="1"/>
  <c r="AA315" i="1" s="1"/>
  <c r="AB315" i="1" s="1"/>
  <c r="AO316" i="1"/>
  <c r="AA316" i="1" s="1"/>
  <c r="AB316" i="1" s="1"/>
  <c r="AO317" i="1"/>
  <c r="AA317" i="1" s="1"/>
  <c r="AB317" i="1" s="1"/>
  <c r="AO319" i="1"/>
  <c r="AA319" i="1" s="1"/>
  <c r="AB319" i="1" s="1"/>
  <c r="AO320" i="1"/>
  <c r="AA320" i="1" s="1"/>
  <c r="AB320" i="1" s="1"/>
  <c r="AO321" i="1"/>
  <c r="AA321" i="1" s="1"/>
  <c r="AB321" i="1" s="1"/>
  <c r="AO5" i="1"/>
  <c r="AO10" i="1"/>
  <c r="AB10" i="1" s="1"/>
  <c r="AO9" i="1"/>
  <c r="AB9" i="1" s="1"/>
  <c r="AO6" i="1"/>
  <c r="AB6" i="1" s="1"/>
  <c r="AO4" i="1"/>
  <c r="AB4" i="1" s="1"/>
  <c r="AO8" i="1"/>
  <c r="AB8" i="1" s="1"/>
  <c r="AO7" i="1"/>
  <c r="AB7" i="1" s="1"/>
  <c r="AO14" i="1"/>
  <c r="AB14" i="1" s="1"/>
  <c r="AO13" i="1"/>
  <c r="AB13" i="1" s="1"/>
  <c r="AO12" i="1"/>
  <c r="AB12" i="1" s="1"/>
  <c r="AO11" i="1"/>
  <c r="AB11" i="1" s="1"/>
  <c r="AC13" i="1"/>
  <c r="AH13" i="1" s="1"/>
  <c r="AH14" i="1" s="1"/>
  <c r="AC8" i="1"/>
  <c r="AC12" i="1"/>
  <c r="AC9" i="1"/>
  <c r="AC4" i="1"/>
  <c r="AS318" i="1" l="1"/>
  <c r="AS315" i="1"/>
  <c r="AS317" i="1"/>
  <c r="AS316" i="1"/>
  <c r="AS309" i="1"/>
  <c r="AS307" i="1"/>
  <c r="AS310" i="1"/>
  <c r="AS308" i="1"/>
  <c r="AS299" i="1"/>
  <c r="AS300" i="1"/>
  <c r="AS302" i="1"/>
  <c r="AS301" i="1"/>
  <c r="AS296" i="1"/>
  <c r="AS298" i="1"/>
  <c r="AS297" i="1"/>
  <c r="AS295" i="1"/>
  <c r="AS284" i="1"/>
  <c r="AS283" i="1"/>
  <c r="AS285" i="1"/>
  <c r="AS286" i="1"/>
  <c r="AS277" i="1"/>
  <c r="AS278" i="1"/>
  <c r="AS276" i="1"/>
  <c r="AS275" i="1"/>
  <c r="AS267" i="1"/>
  <c r="AS269" i="1"/>
  <c r="AS270" i="1"/>
  <c r="AS268" i="1"/>
  <c r="AS264" i="1"/>
  <c r="AS265" i="1"/>
  <c r="AS266" i="1"/>
  <c r="AS263" i="1"/>
  <c r="AS255" i="1"/>
  <c r="AS256" i="1"/>
  <c r="AS258" i="1"/>
  <c r="AS257" i="1"/>
  <c r="AS252" i="1"/>
  <c r="AS254" i="1"/>
  <c r="AS253" i="1"/>
  <c r="AS251" i="1"/>
  <c r="AS245" i="1"/>
  <c r="AS243" i="1"/>
  <c r="AS246" i="1"/>
  <c r="AS244" i="1"/>
  <c r="AS239" i="1"/>
  <c r="AS240" i="1"/>
  <c r="AS242" i="1"/>
  <c r="AS241" i="1"/>
  <c r="AS235" i="1"/>
  <c r="AS238" i="1"/>
  <c r="AS236" i="1"/>
  <c r="AS237" i="1"/>
  <c r="AS227" i="1"/>
  <c r="AS229" i="1"/>
  <c r="AS230" i="1"/>
  <c r="AS228" i="1"/>
  <c r="AS219" i="1"/>
  <c r="AS222" i="1"/>
  <c r="AS221" i="1"/>
  <c r="AS220" i="1"/>
  <c r="AS213" i="1"/>
  <c r="AS212" i="1"/>
  <c r="AS214" i="1"/>
  <c r="AS211" i="1"/>
  <c r="AS210" i="1"/>
  <c r="AS207" i="1"/>
  <c r="AS209" i="1"/>
  <c r="AS208" i="1"/>
  <c r="AS195" i="1"/>
  <c r="AS197" i="1"/>
  <c r="AS196" i="1"/>
  <c r="AS198" i="1"/>
  <c r="AS194" i="1"/>
  <c r="AS192" i="1"/>
  <c r="AS193" i="1"/>
  <c r="AS191" i="1"/>
  <c r="AS184" i="1"/>
  <c r="AS183" i="1"/>
  <c r="AS186" i="1"/>
  <c r="AS185" i="1"/>
  <c r="AS179" i="1"/>
  <c r="AS182" i="1"/>
  <c r="AS180" i="1"/>
  <c r="AS181" i="1"/>
  <c r="AS175" i="1"/>
  <c r="AS177" i="1"/>
  <c r="AS178" i="1"/>
  <c r="AS176" i="1"/>
  <c r="AS145" i="1"/>
  <c r="AS143" i="1"/>
  <c r="AS146" i="1"/>
  <c r="AS144" i="1"/>
  <c r="AS139" i="1"/>
  <c r="AS140" i="1"/>
  <c r="AS142" i="1"/>
  <c r="AS141" i="1"/>
  <c r="AS104" i="1"/>
  <c r="AS103" i="1"/>
  <c r="AS106" i="1"/>
  <c r="AS105" i="1"/>
  <c r="AS97" i="1"/>
  <c r="AS95" i="1"/>
  <c r="AS96" i="1"/>
  <c r="AS98" i="1"/>
  <c r="AS93" i="1"/>
  <c r="AS94" i="1"/>
  <c r="AS91" i="1"/>
  <c r="AS92" i="1"/>
  <c r="AS52" i="1"/>
  <c r="AS131" i="1"/>
  <c r="AS134" i="1"/>
  <c r="AS132" i="1"/>
  <c r="AS133" i="1"/>
  <c r="AS123" i="1"/>
  <c r="AS125" i="1"/>
  <c r="AS126" i="1"/>
  <c r="AS124" i="1"/>
  <c r="AS120" i="1"/>
  <c r="AS121" i="1"/>
  <c r="AS122" i="1"/>
  <c r="AS119" i="1"/>
  <c r="AS81" i="1"/>
  <c r="AS82" i="1"/>
  <c r="AS80" i="1"/>
  <c r="AS79" i="1"/>
  <c r="AS75" i="1"/>
  <c r="AS78" i="1"/>
  <c r="AS77" i="1"/>
  <c r="AS76" i="1"/>
  <c r="AS63" i="1"/>
  <c r="AS66" i="1"/>
  <c r="AS64" i="1"/>
  <c r="AS65" i="1"/>
  <c r="AS55" i="1"/>
  <c r="AS56" i="1"/>
  <c r="AS57" i="1"/>
  <c r="AS58" i="1"/>
  <c r="AS53" i="1"/>
  <c r="AS51" i="1"/>
  <c r="AS54" i="1"/>
  <c r="AS45" i="1"/>
  <c r="AS44" i="1"/>
  <c r="AS43" i="1"/>
  <c r="AS46" i="1"/>
  <c r="AS35" i="1"/>
  <c r="AS36" i="1"/>
  <c r="AS38" i="1"/>
  <c r="AS37" i="1"/>
  <c r="AS27" i="1"/>
  <c r="AS28" i="1"/>
  <c r="AS30" i="1"/>
  <c r="AS29" i="1"/>
  <c r="AS16" i="1"/>
  <c r="AS18" i="1"/>
  <c r="AS15" i="1"/>
  <c r="AS17" i="1"/>
  <c r="AS320" i="1"/>
  <c r="AS322" i="1"/>
  <c r="AS321" i="1"/>
  <c r="AS319" i="1"/>
  <c r="AS291" i="1"/>
  <c r="AS292" i="1"/>
  <c r="AS294" i="1"/>
  <c r="AS293" i="1"/>
  <c r="AS290" i="1"/>
  <c r="AS289" i="1"/>
  <c r="AS287" i="1"/>
  <c r="AS288" i="1"/>
  <c r="AS279" i="1"/>
  <c r="AS280" i="1"/>
  <c r="AS282" i="1"/>
  <c r="AS274" i="1"/>
  <c r="AS272" i="1"/>
  <c r="AS273" i="1"/>
  <c r="AS271" i="1"/>
  <c r="AS259" i="1"/>
  <c r="AS261" i="1"/>
  <c r="AS262" i="1"/>
  <c r="AS260" i="1"/>
  <c r="AS247" i="1"/>
  <c r="AS248" i="1"/>
  <c r="AS250" i="1"/>
  <c r="AS249" i="1"/>
  <c r="AS234" i="1"/>
  <c r="AS231" i="1"/>
  <c r="AS232" i="1"/>
  <c r="AS233" i="1"/>
  <c r="AS223" i="1"/>
  <c r="AS226" i="1"/>
  <c r="AS224" i="1"/>
  <c r="AS225" i="1"/>
  <c r="AS218" i="1"/>
  <c r="AS217" i="1"/>
  <c r="AS216" i="1"/>
  <c r="AS215" i="1"/>
  <c r="AS205" i="1"/>
  <c r="AS203" i="1"/>
  <c r="AS204" i="1"/>
  <c r="AS206" i="1"/>
  <c r="AS202" i="1"/>
  <c r="AS200" i="1"/>
  <c r="AS199" i="1"/>
  <c r="AS201" i="1"/>
  <c r="AS189" i="1"/>
  <c r="AS190" i="1"/>
  <c r="AS187" i="1"/>
  <c r="AS188" i="1"/>
  <c r="AS147" i="1"/>
  <c r="AS148" i="1"/>
  <c r="AS149" i="1"/>
  <c r="AS150" i="1"/>
  <c r="AS312" i="1"/>
  <c r="AS313" i="1"/>
  <c r="AS311" i="1"/>
  <c r="AS314" i="1"/>
  <c r="AS305" i="1"/>
  <c r="AS304" i="1"/>
  <c r="AS306" i="1"/>
  <c r="AS303" i="1"/>
  <c r="AS281" i="1"/>
  <c r="AS172" i="1"/>
  <c r="AS174" i="1"/>
  <c r="AS173" i="1"/>
  <c r="AS171" i="1"/>
  <c r="AS162" i="1"/>
  <c r="AS159" i="1"/>
  <c r="AS161" i="1"/>
  <c r="AS160" i="1"/>
  <c r="AS151" i="1"/>
  <c r="AS153" i="1"/>
  <c r="AS154" i="1"/>
  <c r="AS152" i="1"/>
  <c r="AS170" i="1"/>
  <c r="AS167" i="1"/>
  <c r="AS168" i="1"/>
  <c r="AS169" i="1"/>
  <c r="AS164" i="1"/>
  <c r="AS163" i="1"/>
  <c r="AS165" i="1"/>
  <c r="AS166" i="1"/>
  <c r="AS157" i="1"/>
  <c r="AS155" i="1"/>
  <c r="AS158" i="1"/>
  <c r="AS156" i="1"/>
  <c r="AS137" i="1"/>
  <c r="AS138" i="1"/>
  <c r="AS135" i="1"/>
  <c r="AS136" i="1"/>
  <c r="AS129" i="1"/>
  <c r="AS130" i="1"/>
  <c r="AS128" i="1"/>
  <c r="AS127" i="1"/>
  <c r="AS118" i="1"/>
  <c r="AS117" i="1"/>
  <c r="AS115" i="1"/>
  <c r="AS116" i="1"/>
  <c r="AS84" i="1"/>
  <c r="AS85" i="1"/>
  <c r="AS86" i="1"/>
  <c r="AS83" i="1"/>
  <c r="AS71" i="1"/>
  <c r="AS74" i="1"/>
  <c r="AS73" i="1"/>
  <c r="AS72" i="1"/>
  <c r="AS70" i="1"/>
  <c r="AS68" i="1"/>
  <c r="AS69" i="1"/>
  <c r="AS67" i="1"/>
  <c r="AS59" i="1"/>
  <c r="AS62" i="1"/>
  <c r="AS61" i="1"/>
  <c r="AS60" i="1"/>
  <c r="AS48" i="1"/>
  <c r="AS50" i="1"/>
  <c r="AS47" i="1"/>
  <c r="AS49" i="1"/>
  <c r="AS42" i="1"/>
  <c r="AS39" i="1"/>
  <c r="AS41" i="1"/>
  <c r="AS40" i="1"/>
  <c r="AS33" i="1"/>
  <c r="AS34" i="1"/>
  <c r="AS31" i="1"/>
  <c r="AS32" i="1"/>
  <c r="AS24" i="1"/>
  <c r="AS23" i="1"/>
  <c r="AS25" i="1"/>
  <c r="AS26" i="1"/>
  <c r="AS20" i="1"/>
  <c r="AS22" i="1"/>
  <c r="AS21" i="1"/>
  <c r="AS19" i="1"/>
  <c r="AS114" i="1"/>
  <c r="AS112" i="1"/>
  <c r="AS113" i="1"/>
  <c r="AS111" i="1"/>
  <c r="AS108" i="1"/>
  <c r="AS109" i="1"/>
  <c r="AS110" i="1"/>
  <c r="AS107" i="1"/>
  <c r="AS101" i="1"/>
  <c r="AS100" i="1"/>
  <c r="AS99" i="1"/>
  <c r="AS102" i="1"/>
  <c r="AS90" i="1"/>
  <c r="AS89" i="1"/>
  <c r="AS87" i="1"/>
  <c r="AS88" i="1"/>
  <c r="AS11" i="1"/>
  <c r="AS13" i="1"/>
  <c r="AS14" i="1"/>
  <c r="AS12" i="1"/>
  <c r="AS7" i="1"/>
  <c r="AS9" i="1"/>
  <c r="AS10" i="1"/>
  <c r="AS8" i="1"/>
  <c r="AB5" i="1"/>
  <c r="AC14" i="1"/>
  <c r="AH9" i="1"/>
  <c r="AH10" i="1" s="1"/>
  <c r="AC10" i="1"/>
  <c r="AH5" i="1"/>
  <c r="AH6" i="1" s="1"/>
  <c r="AC6" i="1"/>
  <c r="AS4" i="1" l="1"/>
  <c r="AS3" i="1"/>
  <c r="AS6" i="1"/>
  <c r="AS5" i="1"/>
</calcChain>
</file>

<file path=xl/sharedStrings.xml><?xml version="1.0" encoding="utf-8"?>
<sst xmlns="http://schemas.openxmlformats.org/spreadsheetml/2006/main" count="198" uniqueCount="114">
  <si>
    <t>مرجع</t>
  </si>
  <si>
    <t>نشاندهی دستگاه</t>
  </si>
  <si>
    <t>خطای اندازه گیری</t>
  </si>
  <si>
    <t>C30</t>
  </si>
  <si>
    <t>آدرس</t>
  </si>
  <si>
    <t>شماره نمونه</t>
  </si>
  <si>
    <t>شماره برگه</t>
  </si>
  <si>
    <t>تاریخ نمونه گیری</t>
  </si>
  <si>
    <t>ساعت نمونه گیری</t>
  </si>
  <si>
    <t>نام مشتری</t>
  </si>
  <si>
    <t>تعداد قالب</t>
  </si>
  <si>
    <t>بچینگ</t>
  </si>
  <si>
    <t>اسلامپ اعلامی</t>
  </si>
  <si>
    <t>اسلامپ</t>
  </si>
  <si>
    <t>شکل ظاهری</t>
  </si>
  <si>
    <t>دمای بتن</t>
  </si>
  <si>
    <t>متراژ این سرویس</t>
  </si>
  <si>
    <t>تغییرات وزن</t>
  </si>
  <si>
    <t>طرح اختلاط</t>
  </si>
  <si>
    <t>عیار سیمان</t>
  </si>
  <si>
    <t>مواد افزودنی</t>
  </si>
  <si>
    <t>کد سربرگ</t>
  </si>
  <si>
    <t>توضیحات</t>
  </si>
  <si>
    <t>مقاومت درخواستی</t>
  </si>
  <si>
    <t>مقاومت فشاری استوانه ای</t>
  </si>
  <si>
    <t>ضریب اطمینان</t>
  </si>
  <si>
    <t>تاریخ آزمایش</t>
  </si>
  <si>
    <t>کد برگه نمونه</t>
  </si>
  <si>
    <t>سن نمونه</t>
  </si>
  <si>
    <t>وزن نمونه</t>
  </si>
  <si>
    <t>حد اکثر بار وارده</t>
  </si>
  <si>
    <t>سطح بار گذاری</t>
  </si>
  <si>
    <t>حجم نمونه</t>
  </si>
  <si>
    <t>وزن مخصوص</t>
  </si>
  <si>
    <t>نیروی تصحیح شده</t>
  </si>
  <si>
    <t>مقاومت فشاری مکعبی</t>
  </si>
  <si>
    <t>MPa</t>
  </si>
  <si>
    <t>g</t>
  </si>
  <si>
    <t>ton</t>
  </si>
  <si>
    <t>cm2</t>
  </si>
  <si>
    <t>cm3</t>
  </si>
  <si>
    <t>g/cm3</t>
  </si>
  <si>
    <t>kg</t>
  </si>
  <si>
    <t>kg/cm3</t>
  </si>
  <si>
    <t>مبارکی</t>
  </si>
  <si>
    <t>فلاح</t>
  </si>
  <si>
    <t>دهشیری</t>
  </si>
  <si>
    <t>کارایی نسبی بالا</t>
  </si>
  <si>
    <t>ربیعی</t>
  </si>
  <si>
    <t>نصرت</t>
  </si>
  <si>
    <t>اپراتور پمپ</t>
  </si>
  <si>
    <t>کارایی کمی بالا</t>
  </si>
  <si>
    <t>رحمت پناه</t>
  </si>
  <si>
    <t>کارایی بالا درشت دانه زیاد</t>
  </si>
  <si>
    <t xml:space="preserve">ابعاد نمونه </t>
  </si>
  <si>
    <t>cm</t>
  </si>
  <si>
    <t>نسبت اسلامپ به اسلامپ اعلامی</t>
  </si>
  <si>
    <t>درصد افزایش مقاومت 7 روزه به 28 روزه</t>
  </si>
  <si>
    <t>درصد افزایش مقاومت 3 روزه به 7 روزه</t>
  </si>
  <si>
    <t>درصد افزایش مقاومت 3 روزه به 28 روزه</t>
  </si>
  <si>
    <t xml:space="preserve"> </t>
  </si>
  <si>
    <t>نام راننده</t>
  </si>
  <si>
    <t xml:space="preserve">  </t>
  </si>
  <si>
    <t>آقای....</t>
  </si>
  <si>
    <t>آقای ...</t>
  </si>
  <si>
    <t>خانم...</t>
  </si>
  <si>
    <t>نام نمونه‌گیر</t>
  </si>
  <si>
    <t>C20</t>
  </si>
  <si>
    <t>C25</t>
  </si>
  <si>
    <t>C35</t>
  </si>
  <si>
    <t>C40</t>
  </si>
  <si>
    <t>C45</t>
  </si>
  <si>
    <t>C50</t>
  </si>
  <si>
    <t>C55</t>
  </si>
  <si>
    <t>C60</t>
  </si>
  <si>
    <t>C65</t>
  </si>
  <si>
    <t>C70</t>
  </si>
  <si>
    <t>ژل میکروسیلیس اولترا</t>
  </si>
  <si>
    <t>ضدیخ اسکیمو</t>
  </si>
  <si>
    <t>ابر روان کننده رادون</t>
  </si>
  <si>
    <t>ضریب 1</t>
  </si>
  <si>
    <t>درصد هوای بتن تازه</t>
  </si>
  <si>
    <t>ضرایب</t>
  </si>
  <si>
    <t>ضریب2</t>
  </si>
  <si>
    <t>ضریب 3</t>
  </si>
  <si>
    <t>ضریب 4</t>
  </si>
  <si>
    <t>ضریب 5</t>
  </si>
  <si>
    <t>ضریب 6</t>
  </si>
  <si>
    <t>ضریب 7</t>
  </si>
  <si>
    <t>ضریب 8</t>
  </si>
  <si>
    <t>ضریب 9</t>
  </si>
  <si>
    <t>ضریب 10</t>
  </si>
  <si>
    <t>ضریب 11</t>
  </si>
  <si>
    <t>ضریب 12</t>
  </si>
  <si>
    <t>میانگین 1</t>
  </si>
  <si>
    <t>میانگین 2</t>
  </si>
  <si>
    <t>میانگین 3</t>
  </si>
  <si>
    <t>میانگین 4</t>
  </si>
  <si>
    <t>میانگین 5</t>
  </si>
  <si>
    <t>میانگین 6</t>
  </si>
  <si>
    <t>میانگین 7</t>
  </si>
  <si>
    <t>میانگین 8</t>
  </si>
  <si>
    <t>میانگین 9</t>
  </si>
  <si>
    <t>میانگین 10</t>
  </si>
  <si>
    <t>میانگین 11</t>
  </si>
  <si>
    <t>برای استفاده از این فایل، باید مطابق دستور العمل زیر عمل کنید.</t>
  </si>
  <si>
    <t>راهنمای استفاده از فایل اکسل کنترل کیفی کارخانه بتن</t>
  </si>
  <si>
    <t>2- حال  به شیت Main رفته و مشخصات بار ارسالی (تاریخ نمونه برداری، مقاومت درخواستی، اسلامپ درخواستی و اسلامپ گزارش شده و ...) را وارد نمایید.</t>
  </si>
  <si>
    <t>3- در مرحله بعد مقادیر مربوط به آزمون مقاومت فشاری ( سن نمونه، وزن نمونه، حداکثر بار وارده، مقطع بارگذاری و... ) را در ستون های آبی رنگ وارد نمایید.</t>
  </si>
  <si>
    <t>4- در این مرحله برنامه اکسل بر اساس مقادیر وارد شده و با توجه به رده مقاومتی بتن، مقاومت فشاری استوانه ‌ای استاندارد را محاسبه می کند.</t>
  </si>
  <si>
    <t>5- در ستون AB ضریب اطمنیان مقاومت فشاری بتن از تقسیم مقاومت به دست آمده و مقاومت مورد انتظار (طرح) محاسبه می شود. با استفاده از این ضریب اطمنیان و رنگ سلول میتوان از وضعیت بتن و جواب دادن با ندادن مقاومت آن اطمنیان حاصل نمود.</t>
  </si>
  <si>
    <t>نکته مهم: پس از هر بار کالیبراسیون جک، به دلیل تغییرات ضرایب، باید از این فایل یک کپی تهیه شود. فایل اصلی کنار گذاشته می شود. در فایل جدید(کپی)، ابتدا مقادیر کالیبراسیون در شیت Calibration اصلاح شود و پس از آن تمامی مقادیر وارد شده توسط کاربر  در شیت  Main پاک می شود. حال فایل جدید برای دفعات بعدی، قابل استفاده است.</t>
  </si>
  <si>
    <t>تاریخ کالیبراسیون</t>
  </si>
  <si>
    <t>1- ابتدا به شیت Callibration رفته و ضرایب کالیبراسیون جک خود را در ستون اول (نارنجی رنگ) وارد نمایید.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</si>
</sst>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960429]dddd\,\ d\ mmmm\ yyyy;@"/>
    <numFmt numFmtId="165" formatCode="[$-1000000]hh:mm:ss;@"/>
    <numFmt numFmtId="166" formatCode="0.000"/>
    <numFmt numFmtId="167" formatCode="0.0%"/>
  </numFmts>
  <fonts count="13" x14ac:knownFonts="1">
    <font>
      <sz val="11"/>
      <color theme="1"/>
      <name val="Calibri"/>
      <family val="2"/>
      <scheme val="minor"/>
    </font>
    <font>
      <sz val="8"/>
      <color theme="1"/>
      <name val="B Zar"/>
      <charset val="178"/>
    </font>
    <font>
      <sz val="8"/>
      <color theme="1"/>
      <name val="B Compset"/>
      <charset val="178"/>
    </font>
    <font>
      <sz val="8"/>
      <color theme="1"/>
      <name val="Calibri Light"/>
      <family val="2"/>
      <scheme val="major"/>
    </font>
    <font>
      <sz val="11"/>
      <color theme="1"/>
      <name val="Calibri"/>
      <family val="2"/>
      <scheme val="minor"/>
    </font>
    <font>
      <b/>
      <sz val="8"/>
      <color theme="1"/>
      <name val="B Zar"/>
      <charset val="178"/>
    </font>
    <font>
      <b/>
      <sz val="12"/>
      <color theme="1"/>
      <name val="B Nazanin"/>
      <charset val="178"/>
    </font>
    <font>
      <sz val="12"/>
      <color theme="1"/>
      <name val="B Nazanin"/>
      <charset val="178"/>
    </font>
    <font>
      <b/>
      <sz val="9"/>
      <color theme="1"/>
      <name val="B Nazanin"/>
      <charset val="178"/>
    </font>
    <font>
      <sz val="9"/>
      <color theme="1"/>
      <name val="B Nazanin"/>
      <charset val="178"/>
    </font>
    <font>
      <sz val="12"/>
      <name val="B Nazanin"/>
      <charset val="178"/>
    </font>
    <font>
      <b/>
      <sz val="12"/>
      <name val="B Nazanin"/>
      <charset val="178"/>
    </font>
    <font>
      <b/>
      <sz val="16"/>
      <color theme="1"/>
      <name val="B Titr"/>
      <charset val="178"/>
    </font>
  </fonts>
  <fills count="10">
    <fill>
      <patternFill patternType="none"/>
    </fill>
    <fill>
      <patternFill patternType="gray125"/>
    </fill>
    <fill>
      <patternFill patternType="solid">
        <fgColor theme="4" tint="0.59999389629810485"/>
        <bgColor indexed="64"/>
      </patternFill>
    </fill>
    <fill>
      <patternFill patternType="solid">
        <fgColor rgb="FF80C7CE"/>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2">
    <xf numFmtId="0" fontId="0" fillId="0" borderId="0"/>
    <xf numFmtId="9" fontId="4" fillId="0" borderId="0" applyFont="0" applyFill="0" applyBorder="0" applyAlignment="0" applyProtection="0"/>
  </cellStyleXfs>
  <cellXfs count="226">
    <xf numFmtId="0" fontId="0" fillId="0" borderId="0" xfId="0"/>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2" fontId="2" fillId="0" borderId="0" xfId="0" applyNumberFormat="1" applyFont="1" applyAlignment="1">
      <alignment horizontal="center" vertical="center" wrapText="1"/>
    </xf>
    <xf numFmtId="0" fontId="2" fillId="0" borderId="0" xfId="0" applyFont="1" applyAlignment="1"/>
    <xf numFmtId="0" fontId="5" fillId="0" borderId="0" xfId="0" applyFont="1" applyAlignment="1">
      <alignment horizontal="center" vertical="center" wrapText="1"/>
    </xf>
    <xf numFmtId="0" fontId="3" fillId="0" borderId="0" xfId="0" applyFont="1" applyAlignment="1" applyProtection="1">
      <alignment wrapText="1"/>
    </xf>
    <xf numFmtId="0" fontId="2" fillId="0" borderId="0" xfId="0" applyFont="1" applyAlignment="1" applyProtection="1">
      <alignment wrapText="1"/>
    </xf>
    <xf numFmtId="2" fontId="2" fillId="0" borderId="0" xfId="0" applyNumberFormat="1" applyFont="1" applyAlignment="1" applyProtection="1">
      <alignment horizontal="center" vertical="center" wrapText="1"/>
    </xf>
    <xf numFmtId="0" fontId="7" fillId="4" borderId="0" xfId="0" applyFont="1" applyFill="1"/>
    <xf numFmtId="0" fontId="6" fillId="4" borderId="0" xfId="0" applyFont="1" applyFill="1"/>
    <xf numFmtId="0" fontId="8" fillId="3" borderId="22" xfId="0" applyFont="1" applyFill="1" applyBorder="1" applyAlignment="1" applyProtection="1">
      <alignment horizontal="center" vertical="center" wrapText="1"/>
      <protection locked="0"/>
    </xf>
    <xf numFmtId="164" fontId="8" fillId="3" borderId="22" xfId="0" applyNumberFormat="1" applyFont="1" applyFill="1" applyBorder="1" applyAlignment="1" applyProtection="1">
      <alignment horizontal="center" vertical="center" wrapText="1"/>
      <protection locked="0"/>
    </xf>
    <xf numFmtId="165" fontId="8" fillId="3" borderId="22" xfId="0" applyNumberFormat="1" applyFont="1" applyFill="1" applyBorder="1" applyAlignment="1" applyProtection="1">
      <alignment horizontal="center" vertical="center" wrapText="1"/>
      <protection locked="0"/>
    </xf>
    <xf numFmtId="1" fontId="8" fillId="3" borderId="22" xfId="0" applyNumberFormat="1" applyFont="1" applyFill="1" applyBorder="1" applyAlignment="1" applyProtection="1">
      <alignment horizontal="center" vertical="center" wrapText="1"/>
      <protection locked="0"/>
    </xf>
    <xf numFmtId="2" fontId="8" fillId="3" borderId="22" xfId="0" applyNumberFormat="1" applyFont="1" applyFill="1" applyBorder="1" applyAlignment="1" applyProtection="1">
      <alignment horizontal="center" vertical="center" wrapText="1"/>
    </xf>
    <xf numFmtId="166" fontId="8" fillId="3" borderId="22" xfId="0" applyNumberFormat="1" applyFont="1" applyFill="1" applyBorder="1" applyAlignment="1" applyProtection="1">
      <alignment horizontal="center" vertical="center" wrapText="1"/>
    </xf>
    <xf numFmtId="0" fontId="8" fillId="3" borderId="22" xfId="0" applyNumberFormat="1"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wrapText="1"/>
      <protection locked="0"/>
    </xf>
    <xf numFmtId="164" fontId="9" fillId="3" borderId="26" xfId="0" applyNumberFormat="1" applyFont="1" applyFill="1" applyBorder="1" applyAlignment="1" applyProtection="1">
      <alignment horizontal="center" vertical="center" wrapText="1"/>
      <protection locked="0"/>
    </xf>
    <xf numFmtId="165" fontId="9" fillId="3" borderId="26" xfId="0" applyNumberFormat="1" applyFont="1" applyFill="1" applyBorder="1" applyAlignment="1" applyProtection="1">
      <alignment horizontal="center" vertical="center" wrapText="1"/>
      <protection locked="0"/>
    </xf>
    <xf numFmtId="1" fontId="9" fillId="3" borderId="26" xfId="0" applyNumberFormat="1"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2" fontId="9" fillId="3" borderId="26" xfId="0" applyNumberFormat="1" applyFont="1" applyFill="1" applyBorder="1" applyAlignment="1" applyProtection="1">
      <alignment horizontal="center" vertical="center" wrapText="1"/>
    </xf>
    <xf numFmtId="166" fontId="9" fillId="3" borderId="26" xfId="0" applyNumberFormat="1" applyFont="1" applyFill="1" applyBorder="1" applyAlignment="1" applyProtection="1">
      <alignment horizontal="center" vertical="center" wrapText="1"/>
    </xf>
    <xf numFmtId="0" fontId="9" fillId="3" borderId="26" xfId="0" applyNumberFormat="1"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xf>
    <xf numFmtId="0" fontId="9" fillId="3" borderId="26" xfId="0" applyNumberFormat="1"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protection locked="0"/>
    </xf>
    <xf numFmtId="2" fontId="9" fillId="0" borderId="1" xfId="0" applyNumberFormat="1" applyFont="1" applyBorder="1" applyAlignment="1" applyProtection="1">
      <alignment horizontal="center" vertical="center" wrapText="1"/>
    </xf>
    <xf numFmtId="166" fontId="9" fillId="0" borderId="1" xfId="0" applyNumberFormat="1"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1" xfId="0" applyNumberFormat="1" applyFont="1" applyBorder="1" applyAlignment="1" applyProtection="1">
      <alignment horizontal="center" vertical="center" wrapText="1"/>
    </xf>
    <xf numFmtId="2" fontId="9" fillId="0" borderId="2" xfId="0" applyNumberFormat="1"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2" fontId="9" fillId="0" borderId="23" xfId="0" applyNumberFormat="1" applyFont="1" applyBorder="1" applyAlignment="1" applyProtection="1">
      <alignment horizontal="center" vertical="center" wrapText="1"/>
    </xf>
    <xf numFmtId="2" fontId="9" fillId="0" borderId="1" xfId="0" applyNumberFormat="1" applyFont="1" applyBorder="1" applyAlignment="1" applyProtection="1">
      <alignment horizontal="center" vertical="center" wrapText="1"/>
      <protection locked="0"/>
    </xf>
    <xf numFmtId="167" fontId="9" fillId="0" borderId="1" xfId="1" applyNumberFormat="1"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164" fontId="9" fillId="0" borderId="1" xfId="0" applyNumberFormat="1" applyFont="1" applyBorder="1" applyAlignment="1" applyProtection="1">
      <alignment vertical="center" wrapText="1"/>
      <protection locked="0"/>
    </xf>
    <xf numFmtId="1" fontId="9" fillId="0" borderId="1" xfId="0" applyNumberFormat="1" applyFont="1" applyBorder="1" applyAlignment="1" applyProtection="1">
      <alignment vertical="center" wrapText="1"/>
      <protection locked="0"/>
    </xf>
    <xf numFmtId="0" fontId="9" fillId="0" borderId="1" xfId="0" applyFont="1" applyBorder="1" applyAlignment="1" applyProtection="1">
      <alignment vertical="center"/>
      <protection locked="0"/>
    </xf>
    <xf numFmtId="2" fontId="9" fillId="0" borderId="8" xfId="0" applyNumberFormat="1" applyFont="1" applyBorder="1" applyAlignment="1" applyProtection="1">
      <alignment horizontal="center" vertical="center" wrapText="1"/>
    </xf>
    <xf numFmtId="166" fontId="9" fillId="0" borderId="8" xfId="0" applyNumberFormat="1" applyFont="1" applyBorder="1" applyAlignment="1" applyProtection="1">
      <alignment horizontal="center" vertical="center" wrapText="1"/>
    </xf>
    <xf numFmtId="164" fontId="9" fillId="0" borderId="8" xfId="0" applyNumberFormat="1"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8"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xf>
    <xf numFmtId="0" fontId="9" fillId="0" borderId="8" xfId="0" applyNumberFormat="1" applyFont="1" applyBorder="1" applyAlignment="1" applyProtection="1">
      <alignment horizontal="center" vertical="center" wrapText="1"/>
    </xf>
    <xf numFmtId="2" fontId="9" fillId="0" borderId="9" xfId="0" applyNumberFormat="1"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2" fontId="9" fillId="0" borderId="24" xfId="0" applyNumberFormat="1" applyFont="1" applyBorder="1" applyAlignment="1" applyProtection="1">
      <alignment horizontal="center" vertical="center" wrapText="1"/>
    </xf>
    <xf numFmtId="2" fontId="9" fillId="0" borderId="8" xfId="0" applyNumberFormat="1" applyFont="1" applyBorder="1" applyAlignment="1" applyProtection="1">
      <alignment horizontal="center" vertical="center" wrapText="1"/>
      <protection locked="0"/>
    </xf>
    <xf numFmtId="167" fontId="9" fillId="0" borderId="8" xfId="1" applyNumberFormat="1"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164" fontId="9" fillId="0" borderId="8" xfId="0" applyNumberFormat="1" applyFont="1" applyBorder="1" applyAlignment="1" applyProtection="1">
      <alignment vertical="center" wrapText="1"/>
      <protection locked="0"/>
    </xf>
    <xf numFmtId="1" fontId="9" fillId="0" borderId="8" xfId="0" applyNumberFormat="1" applyFont="1" applyBorder="1" applyAlignment="1" applyProtection="1">
      <alignment vertical="center" wrapText="1"/>
      <protection locked="0"/>
    </xf>
    <xf numFmtId="0" fontId="9" fillId="0" borderId="8" xfId="0" applyFont="1" applyBorder="1" applyAlignment="1" applyProtection="1">
      <alignment vertical="center"/>
      <protection locked="0"/>
    </xf>
    <xf numFmtId="2" fontId="9" fillId="0" borderId="4" xfId="0" applyNumberFormat="1" applyFont="1" applyBorder="1" applyAlignment="1" applyProtection="1">
      <alignment horizontal="center" vertical="center" wrapText="1"/>
    </xf>
    <xf numFmtId="166" fontId="9" fillId="0" borderId="4" xfId="0" applyNumberFormat="1" applyFont="1" applyBorder="1" applyAlignment="1" applyProtection="1">
      <alignment horizontal="center" vertical="center" wrapText="1"/>
    </xf>
    <xf numFmtId="164" fontId="9" fillId="0" borderId="4"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0" fontId="9" fillId="0" borderId="4" xfId="0" applyNumberFormat="1" applyFont="1" applyBorder="1" applyAlignment="1" applyProtection="1">
      <alignment horizontal="center" vertical="center" wrapText="1"/>
    </xf>
    <xf numFmtId="2" fontId="9" fillId="0" borderId="5" xfId="0" applyNumberFormat="1"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2" fontId="9" fillId="0" borderId="25" xfId="0" applyNumberFormat="1" applyFont="1" applyBorder="1" applyAlignment="1" applyProtection="1">
      <alignment horizontal="center" vertical="center" wrapText="1"/>
    </xf>
    <xf numFmtId="2" fontId="9" fillId="0" borderId="4" xfId="0" applyNumberFormat="1" applyFont="1" applyBorder="1" applyAlignment="1" applyProtection="1">
      <alignment horizontal="center" vertical="center" wrapText="1"/>
      <protection locked="0"/>
    </xf>
    <xf numFmtId="167" fontId="9" fillId="0" borderId="4" xfId="1" applyNumberFormat="1"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164" fontId="9" fillId="0" borderId="4" xfId="0" applyNumberFormat="1" applyFont="1" applyBorder="1" applyAlignment="1" applyProtection="1">
      <alignment vertical="center" wrapText="1"/>
      <protection locked="0"/>
    </xf>
    <xf numFmtId="1" fontId="9" fillId="0" borderId="4" xfId="0" applyNumberFormat="1" applyFont="1" applyBorder="1" applyAlignment="1" applyProtection="1">
      <alignment vertical="center" wrapText="1"/>
      <protection locked="0"/>
    </xf>
    <xf numFmtId="0" fontId="9" fillId="0" borderId="4" xfId="0" applyFont="1" applyBorder="1" applyAlignment="1" applyProtection="1">
      <alignment vertical="center"/>
      <protection locked="0"/>
    </xf>
    <xf numFmtId="0" fontId="9"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166" fontId="9" fillId="0" borderId="16" xfId="0" applyNumberFormat="1"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2" fontId="9" fillId="0" borderId="16" xfId="0" applyNumberFormat="1" applyFont="1" applyBorder="1" applyAlignment="1" applyProtection="1">
      <alignment horizontal="center" vertical="center" wrapText="1"/>
    </xf>
    <xf numFmtId="2" fontId="9" fillId="0" borderId="3" xfId="0" applyNumberFormat="1"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2" borderId="13" xfId="0" applyFont="1" applyFill="1" applyBorder="1" applyAlignment="1" applyProtection="1">
      <alignment horizontal="center" vertical="center" wrapText="1"/>
      <protection locked="0"/>
    </xf>
    <xf numFmtId="2" fontId="9" fillId="0" borderId="7" xfId="0" applyNumberFormat="1" applyFont="1" applyBorder="1" applyAlignment="1" applyProtection="1">
      <alignment horizontal="center" vertical="center" wrapText="1"/>
    </xf>
    <xf numFmtId="166" fontId="9" fillId="0" borderId="7" xfId="0" applyNumberFormat="1" applyFont="1" applyBorder="1" applyAlignment="1" applyProtection="1">
      <alignment horizontal="center" vertical="center" wrapText="1"/>
    </xf>
    <xf numFmtId="164" fontId="9" fillId="0" borderId="7" xfId="0" applyNumberFormat="1"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7" xfId="0" applyNumberFormat="1"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xf>
    <xf numFmtId="2" fontId="9" fillId="0" borderId="18" xfId="0" applyNumberFormat="1" applyFont="1" applyBorder="1" applyAlignment="1" applyProtection="1">
      <alignment horizontal="center" vertical="center" wrapText="1"/>
    </xf>
    <xf numFmtId="2" fontId="9" fillId="0" borderId="7" xfId="0" applyNumberFormat="1" applyFont="1" applyBorder="1" applyAlignment="1" applyProtection="1">
      <alignment horizontal="center" vertical="center" wrapText="1"/>
      <protection locked="0"/>
    </xf>
    <xf numFmtId="0" fontId="9" fillId="0" borderId="7" xfId="0" applyFont="1" applyBorder="1" applyAlignment="1" applyProtection="1">
      <alignment vertical="center" wrapText="1"/>
      <protection locked="0"/>
    </xf>
    <xf numFmtId="164" fontId="9" fillId="0" borderId="7" xfId="0" applyNumberFormat="1" applyFont="1" applyBorder="1" applyAlignment="1" applyProtection="1">
      <alignment vertical="center" wrapText="1"/>
      <protection locked="0"/>
    </xf>
    <xf numFmtId="1" fontId="9" fillId="0" borderId="7" xfId="0" applyNumberFormat="1" applyFont="1" applyBorder="1" applyAlignment="1" applyProtection="1">
      <alignment vertical="center" wrapText="1"/>
      <protection locked="0"/>
    </xf>
    <xf numFmtId="0" fontId="9" fillId="0" borderId="7" xfId="0" applyFont="1" applyBorder="1" applyAlignment="1" applyProtection="1">
      <alignment vertical="center"/>
      <protection locked="0"/>
    </xf>
    <xf numFmtId="0" fontId="9" fillId="0" borderId="17" xfId="0" applyFont="1" applyBorder="1" applyAlignment="1" applyProtection="1">
      <alignment horizontal="center" vertical="center" wrapText="1"/>
    </xf>
    <xf numFmtId="164" fontId="9" fillId="0" borderId="11" xfId="0" applyNumberFormat="1"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xf>
    <xf numFmtId="0" fontId="9" fillId="0" borderId="11" xfId="0" applyNumberFormat="1" applyFont="1" applyBorder="1" applyAlignment="1" applyProtection="1">
      <alignment horizontal="center" vertical="center" wrapText="1"/>
    </xf>
    <xf numFmtId="166" fontId="9" fillId="0" borderId="11" xfId="0" applyNumberFormat="1" applyFont="1" applyBorder="1" applyAlignment="1" applyProtection="1">
      <alignment horizontal="center" vertical="center" wrapText="1"/>
    </xf>
    <xf numFmtId="2" fontId="9" fillId="0" borderId="33"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2" fontId="9" fillId="0" borderId="15" xfId="0" applyNumberFormat="1" applyFont="1" applyBorder="1" applyAlignment="1" applyProtection="1">
      <alignment horizontal="center" vertical="center" wrapText="1"/>
    </xf>
    <xf numFmtId="2" fontId="9" fillId="0" borderId="11" xfId="0" applyNumberFormat="1" applyFont="1" applyBorder="1" applyAlignment="1" applyProtection="1">
      <alignment horizontal="center" vertical="center" wrapText="1"/>
      <protection locked="0"/>
    </xf>
    <xf numFmtId="0" fontId="9" fillId="0" borderId="11" xfId="0" applyFont="1" applyBorder="1" applyAlignment="1" applyProtection="1">
      <alignment vertical="center" wrapText="1"/>
      <protection locked="0"/>
    </xf>
    <xf numFmtId="164" fontId="9" fillId="0" borderId="11" xfId="0" applyNumberFormat="1" applyFont="1" applyBorder="1" applyAlignment="1" applyProtection="1">
      <alignment vertical="center" wrapText="1"/>
      <protection locked="0"/>
    </xf>
    <xf numFmtId="1" fontId="9" fillId="0" borderId="11" xfId="0" applyNumberFormat="1" applyFont="1" applyBorder="1" applyAlignment="1" applyProtection="1">
      <alignment vertical="center" wrapText="1"/>
      <protection locked="0"/>
    </xf>
    <xf numFmtId="0" fontId="9" fillId="0" borderId="11" xfId="0" applyFont="1" applyBorder="1" applyAlignment="1" applyProtection="1">
      <alignment vertical="center"/>
      <protection locked="0"/>
    </xf>
    <xf numFmtId="0" fontId="9" fillId="0" borderId="30" xfId="0" applyFont="1" applyBorder="1" applyAlignment="1" applyProtection="1">
      <alignment horizontal="center" vertical="center" wrapText="1"/>
    </xf>
    <xf numFmtId="2" fontId="9" fillId="0" borderId="14" xfId="0" applyNumberFormat="1" applyFont="1" applyBorder="1" applyAlignment="1" applyProtection="1">
      <alignment horizontal="center" vertical="center" wrapText="1"/>
    </xf>
    <xf numFmtId="0" fontId="9" fillId="0" borderId="0" xfId="0" applyFont="1" applyAlignment="1" applyProtection="1">
      <alignment wrapText="1"/>
      <protection locked="0"/>
    </xf>
    <xf numFmtId="0" fontId="9" fillId="0" borderId="0" xfId="0" applyFont="1" applyAlignment="1" applyProtection="1">
      <alignment wrapText="1"/>
    </xf>
    <xf numFmtId="2" fontId="9" fillId="0" borderId="0" xfId="0" applyNumberFormat="1" applyFont="1" applyAlignment="1" applyProtection="1">
      <alignment horizontal="center" vertical="center" wrapText="1"/>
    </xf>
    <xf numFmtId="2" fontId="9"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protection locked="0"/>
    </xf>
    <xf numFmtId="0" fontId="7" fillId="2" borderId="34" xfId="0" applyFont="1" applyFill="1" applyBorder="1" applyAlignment="1"/>
    <xf numFmtId="0" fontId="7" fillId="4" borderId="0" xfId="0" applyFont="1" applyFill="1" applyAlignment="1"/>
    <xf numFmtId="0" fontId="7" fillId="0" borderId="0" xfId="0" applyFont="1"/>
    <xf numFmtId="0" fontId="7" fillId="4" borderId="0" xfId="0" applyFont="1" applyFill="1" applyAlignment="1">
      <alignment horizontal="center"/>
    </xf>
    <xf numFmtId="0" fontId="10" fillId="4" borderId="0" xfId="0" applyFont="1" applyFill="1" applyBorder="1" applyAlignment="1">
      <alignment horizontal="center" vertical="center"/>
    </xf>
    <xf numFmtId="0" fontId="7" fillId="4" borderId="0" xfId="0" applyFont="1" applyFill="1" applyAlignment="1">
      <alignment horizontal="center" vertical="center"/>
    </xf>
    <xf numFmtId="0" fontId="10" fillId="4" borderId="0" xfId="0" applyFont="1" applyFill="1" applyAlignment="1">
      <alignment horizontal="center" vertical="center"/>
    </xf>
    <xf numFmtId="0" fontId="10" fillId="6" borderId="0" xfId="0" applyFont="1" applyFill="1" applyAlignment="1">
      <alignment horizontal="center" vertical="center"/>
    </xf>
    <xf numFmtId="0" fontId="10" fillId="5" borderId="0" xfId="0" applyFont="1" applyFill="1" applyAlignment="1">
      <alignment horizontal="center" vertical="center"/>
    </xf>
    <xf numFmtId="0" fontId="7" fillId="5" borderId="0" xfId="0" applyFont="1" applyFill="1" applyAlignment="1">
      <alignment horizontal="center" vertical="center"/>
    </xf>
    <xf numFmtId="0" fontId="10" fillId="4" borderId="0" xfId="0" applyFont="1" applyFill="1" applyAlignment="1">
      <alignment vertical="center"/>
    </xf>
    <xf numFmtId="0" fontId="7" fillId="4" borderId="0" xfId="0" applyFont="1" applyFill="1" applyAlignment="1">
      <alignment vertical="center"/>
    </xf>
    <xf numFmtId="0" fontId="12" fillId="2" borderId="0" xfId="0" applyFont="1" applyFill="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right" vertical="center" readingOrder="2"/>
    </xf>
    <xf numFmtId="0" fontId="6" fillId="4" borderId="0" xfId="0" applyFont="1" applyFill="1" applyAlignment="1">
      <alignment horizontal="right" vertical="center" wrapText="1" readingOrder="2"/>
    </xf>
    <xf numFmtId="0" fontId="6" fillId="9" borderId="0" xfId="0" applyFont="1" applyFill="1" applyAlignment="1">
      <alignment horizontal="right" vertical="center" wrapText="1"/>
    </xf>
    <xf numFmtId="0" fontId="9" fillId="4" borderId="15"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164" fontId="9" fillId="0" borderId="13" xfId="0" applyNumberFormat="1" applyFont="1" applyBorder="1" applyAlignment="1" applyProtection="1">
      <alignment horizontal="center" vertical="center" wrapText="1"/>
      <protection locked="0"/>
    </xf>
    <xf numFmtId="165" fontId="9" fillId="0" borderId="13" xfId="0" applyNumberFormat="1" applyFont="1" applyBorder="1" applyAlignment="1" applyProtection="1">
      <alignment horizontal="center" vertical="center" wrapText="1"/>
      <protection locked="0"/>
    </xf>
    <xf numFmtId="1" fontId="9" fillId="0" borderId="13" xfId="0" applyNumberFormat="1"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164" fontId="9" fillId="0" borderId="16" xfId="0" applyNumberFormat="1" applyFont="1" applyBorder="1" applyAlignment="1" applyProtection="1">
      <alignment horizontal="center" vertical="center" wrapText="1"/>
      <protection locked="0"/>
    </xf>
    <xf numFmtId="164" fontId="9" fillId="0" borderId="14" xfId="0" applyNumberFormat="1" applyFont="1" applyBorder="1" applyAlignment="1" applyProtection="1">
      <alignment horizontal="center" vertical="center" wrapText="1"/>
      <protection locked="0"/>
    </xf>
    <xf numFmtId="165" fontId="9" fillId="0" borderId="16" xfId="0" applyNumberFormat="1" applyFont="1" applyBorder="1" applyAlignment="1" applyProtection="1">
      <alignment horizontal="center" vertical="center" wrapText="1"/>
      <protection locked="0"/>
    </xf>
    <xf numFmtId="165" fontId="9" fillId="0" borderId="14" xfId="0" applyNumberFormat="1" applyFont="1" applyBorder="1" applyAlignment="1" applyProtection="1">
      <alignment horizontal="center" vertical="center" wrapText="1"/>
      <protection locked="0"/>
    </xf>
    <xf numFmtId="1" fontId="9" fillId="0" borderId="16"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164" fontId="9" fillId="0" borderId="8"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8" xfId="0" applyNumberFormat="1" applyFont="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31" xfId="0" applyFont="1" applyFill="1" applyBorder="1" applyAlignment="1" applyProtection="1">
      <alignment horizontal="center" vertical="center" wrapText="1"/>
      <protection locked="0"/>
    </xf>
    <xf numFmtId="2" fontId="9" fillId="3" borderId="22" xfId="0" applyNumberFormat="1" applyFont="1" applyFill="1" applyBorder="1" applyAlignment="1" applyProtection="1">
      <alignment horizontal="center" vertical="center" wrapText="1"/>
      <protection locked="0"/>
    </xf>
    <xf numFmtId="2" fontId="9" fillId="3" borderId="39" xfId="0" applyNumberFormat="1" applyFont="1" applyFill="1" applyBorder="1" applyAlignment="1" applyProtection="1">
      <alignment horizontal="center" vertical="center" wrapText="1"/>
      <protection locked="0"/>
    </xf>
    <xf numFmtId="2" fontId="9" fillId="3" borderId="26" xfId="0" applyNumberFormat="1"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2" fontId="9" fillId="3" borderId="22" xfId="0" applyNumberFormat="1" applyFont="1" applyFill="1" applyBorder="1" applyAlignment="1" applyProtection="1">
      <alignment horizontal="center" vertical="center" wrapText="1"/>
    </xf>
    <xf numFmtId="2" fontId="9" fillId="3" borderId="26" xfId="0" applyNumberFormat="1" applyFont="1" applyFill="1" applyBorder="1" applyAlignment="1" applyProtection="1">
      <alignment horizontal="center" vertical="center" wrapText="1"/>
    </xf>
    <xf numFmtId="0" fontId="7" fillId="4" borderId="0" xfId="0" applyFont="1" applyFill="1" applyAlignment="1">
      <alignment horizontal="center"/>
    </xf>
    <xf numFmtId="0" fontId="6" fillId="3" borderId="22"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7" fillId="7" borderId="7" xfId="0" applyFont="1" applyFill="1" applyBorder="1" applyAlignment="1">
      <alignment horizontal="center" vertical="center"/>
    </xf>
    <xf numFmtId="0" fontId="7" fillId="7" borderId="8"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8" xfId="0" applyFont="1" applyFill="1" applyBorder="1" applyAlignment="1">
      <alignment horizontal="center" vertical="center"/>
    </xf>
    <xf numFmtId="0" fontId="6" fillId="2" borderId="40" xfId="0" applyFont="1" applyFill="1" applyBorder="1" applyAlignment="1">
      <alignment horizontal="right"/>
    </xf>
    <xf numFmtId="0" fontId="6" fillId="2" borderId="41" xfId="0" applyFont="1" applyFill="1" applyBorder="1" applyAlignment="1">
      <alignment horizontal="right"/>
    </xf>
  </cellXfs>
  <cellStyles count="2">
    <cellStyle name="Normal" xfId="0" builtinId="0"/>
    <cellStyle name="Percent" xfId="1" builtinId="5"/>
  </cellStyles>
  <dxfs count="7">
    <dxf>
      <font>
        <color rgb="FF00B050"/>
      </font>
    </dxf>
    <dxf>
      <font>
        <color rgb="FFFF0000"/>
      </font>
    </dxf>
    <dxf>
      <font>
        <color theme="5"/>
        <name val="Calibri Light"/>
        <scheme val="none"/>
      </font>
    </dxf>
    <dxf>
      <font>
        <b val="0"/>
        <i val="0"/>
        <color rgb="FFFF0000"/>
      </font>
    </dxf>
    <dxf>
      <font>
        <color rgb="FF7030A0"/>
        <name val="Calibri Light"/>
        <scheme val="none"/>
      </font>
    </dxf>
    <dxf>
      <font>
        <color theme="5"/>
        <name val="Calibri Light"/>
        <scheme val="none"/>
      </font>
    </dxf>
    <dxf>
      <font>
        <color rgb="FF00B050"/>
      </font>
    </dxf>
  </dxfs>
  <tableStyles count="0" defaultTableStyle="TableStyleMedium2" defaultPivotStyle="PivotStyleLight16"/>
  <colors>
    <mruColors>
      <color rgb="FF80C7CE"/>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1</xdr:row>
      <xdr:rowOff>13228</xdr:rowOff>
    </xdr:from>
    <xdr:to>
      <xdr:col>13</xdr:col>
      <xdr:colOff>251460</xdr:colOff>
      <xdr:row>6</xdr:row>
      <xdr:rowOff>102891</xdr:rowOff>
    </xdr:to>
    <xdr:pic>
      <xdr:nvPicPr>
        <xdr:cNvPr id="2" name="Picture 1">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64" t="-7830" r="-1169" b="-8780"/>
        <a:stretch/>
      </xdr:blipFill>
      <xdr:spPr>
        <a:xfrm>
          <a:off x="10229004180" y="272308"/>
          <a:ext cx="3505200" cy="129362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13</xdr:col>
      <xdr:colOff>595204</xdr:colOff>
      <xdr:row>1</xdr:row>
      <xdr:rowOff>22861</xdr:rowOff>
    </xdr:from>
    <xdr:to>
      <xdr:col>18</xdr:col>
      <xdr:colOff>495300</xdr:colOff>
      <xdr:row>6</xdr:row>
      <xdr:rowOff>98860</xdr:rowOff>
    </xdr:to>
    <xdr:pic>
      <xdr:nvPicPr>
        <xdr:cNvPr id="3" name="Picture 2">
          <a:extLst>
            <a:ext uri="{FF2B5EF4-FFF2-40B4-BE49-F238E27FC236}">
              <a16:creationId xmlns:a16="http://schemas.microsoft.com/office/drawing/2014/main" id="{27E43E0D-B835-3BC5-DC67-0B64B4A27066}"/>
            </a:ext>
          </a:extLst>
        </xdr:cNvPr>
        <xdr:cNvPicPr>
          <a:picLocks noChangeAspect="1"/>
        </xdr:cNvPicPr>
      </xdr:nvPicPr>
      <xdr:blipFill>
        <a:blip xmlns:r="http://schemas.openxmlformats.org/officeDocument/2006/relationships" r:embed="rId2"/>
        <a:stretch>
          <a:fillRect/>
        </a:stretch>
      </xdr:blipFill>
      <xdr:spPr>
        <a:xfrm>
          <a:off x="10225636140" y="281941"/>
          <a:ext cx="3024296" cy="127995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6;&#1578;&#1575;&#1740;&#1580;%20&#1570;&#1586;&#1605;&#1575;&#1740;&#1588;%20&#1607;&#1575;\&#1576;&#1578;&#1606;\&#1605;&#1602;&#1575;&#1608;&#1605;&#1578;%20&#1601;&#1588;&#1575;&#1585;&#1740;\&#1587;&#1583;&#1740;&#1583;%20&#1576;&#1578;&#1606;%20&#1662;&#1585;&#1583;&#1740;&#1587;\&#1587;&#1583;&#1740;&#1583;%20&#1576;&#1578;&#1606;%20&#1662;&#1585;&#1583;&#1740;&#15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فایل جواب آزمون"/>
      <sheetName val="گزارش"/>
      <sheetName val="کالیبراسیون96.05.31"/>
      <sheetName val="کالیبراسیون95.05.31"/>
      <sheetName val="نیزار 350"/>
      <sheetName val="دلیجان 350"/>
    </sheetNames>
    <sheetDataSet>
      <sheetData sheetId="0"/>
      <sheetData sheetId="1"/>
      <sheetData sheetId="2">
        <row r="8">
          <cell r="F8">
            <v>20.21</v>
          </cell>
        </row>
        <row r="9">
          <cell r="H9">
            <v>1.0226666666666666</v>
          </cell>
        </row>
        <row r="10">
          <cell r="F10">
            <v>35.92</v>
          </cell>
        </row>
        <row r="11">
          <cell r="H11">
            <v>1.0289999999999999</v>
          </cell>
        </row>
        <row r="12">
          <cell r="F12">
            <v>46.37</v>
          </cell>
        </row>
        <row r="13">
          <cell r="H13">
            <v>1.0316000000000001</v>
          </cell>
        </row>
        <row r="14">
          <cell r="F14">
            <v>62.144999999999996</v>
          </cell>
        </row>
        <row r="15">
          <cell r="H15">
            <v>1.0387142857142857</v>
          </cell>
        </row>
        <row r="16">
          <cell r="F16">
            <v>77.97</v>
          </cell>
        </row>
        <row r="17">
          <cell r="H17">
            <v>1.040375</v>
          </cell>
        </row>
        <row r="18">
          <cell r="F18">
            <v>88.495000000000005</v>
          </cell>
        </row>
        <row r="19">
          <cell r="H19">
            <v>1.0417777777777779</v>
          </cell>
        </row>
        <row r="20">
          <cell r="F20">
            <v>99</v>
          </cell>
        </row>
        <row r="21">
          <cell r="H21">
            <v>1.0424</v>
          </cell>
        </row>
        <row r="22">
          <cell r="F22">
            <v>114.84</v>
          </cell>
        </row>
        <row r="23">
          <cell r="H23">
            <v>1.0453333333333332</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3"/>
  <sheetViews>
    <sheetView rightToLeft="1" zoomScaleNormal="100" workbookViewId="0">
      <selection activeCell="A10" sqref="A10:N11"/>
    </sheetView>
  </sheetViews>
  <sheetFormatPr defaultColWidth="9.109375" defaultRowHeight="20.399999999999999" x14ac:dyDescent="0.65"/>
  <cols>
    <col min="1" max="16384" width="9.109375" style="12"/>
  </cols>
  <sheetData>
    <row r="3" spans="1:14" ht="18" customHeight="1" x14ac:dyDescent="0.65">
      <c r="A3" s="145" t="s">
        <v>106</v>
      </c>
      <c r="B3" s="145"/>
      <c r="C3" s="145"/>
      <c r="D3" s="145"/>
      <c r="E3" s="145"/>
      <c r="F3" s="145"/>
      <c r="G3" s="145"/>
    </row>
    <row r="4" spans="1:14" ht="18" customHeight="1" x14ac:dyDescent="0.65">
      <c r="A4" s="145"/>
      <c r="B4" s="145"/>
      <c r="C4" s="145"/>
      <c r="D4" s="145"/>
      <c r="E4" s="145"/>
      <c r="F4" s="145"/>
      <c r="G4" s="145"/>
    </row>
    <row r="5" spans="1:14" ht="18" customHeight="1" x14ac:dyDescent="0.65">
      <c r="A5" s="145"/>
      <c r="B5" s="145"/>
      <c r="C5" s="145"/>
      <c r="D5" s="145"/>
      <c r="E5" s="145"/>
      <c r="F5" s="145"/>
      <c r="G5" s="145"/>
    </row>
    <row r="6" spans="1:14" x14ac:dyDescent="0.65">
      <c r="A6" s="146" t="s">
        <v>105</v>
      </c>
      <c r="B6" s="146"/>
      <c r="C6" s="146"/>
      <c r="D6" s="146"/>
      <c r="E6" s="146"/>
      <c r="F6" s="146"/>
      <c r="G6" s="146"/>
      <c r="H6" s="146"/>
      <c r="I6" s="146"/>
      <c r="J6" s="146"/>
      <c r="K6" s="146"/>
      <c r="L6" s="146"/>
      <c r="M6" s="146"/>
      <c r="N6" s="146"/>
    </row>
    <row r="7" spans="1:14" x14ac:dyDescent="0.65">
      <c r="A7" s="146"/>
      <c r="B7" s="146"/>
      <c r="C7" s="146"/>
      <c r="D7" s="146"/>
      <c r="E7" s="146"/>
      <c r="F7" s="146"/>
      <c r="G7" s="146"/>
      <c r="H7" s="146"/>
      <c r="I7" s="146"/>
      <c r="J7" s="146"/>
      <c r="K7" s="146"/>
      <c r="L7" s="146"/>
      <c r="M7" s="146"/>
      <c r="N7" s="146"/>
    </row>
    <row r="8" spans="1:14" x14ac:dyDescent="0.65">
      <c r="A8" s="147" t="s">
        <v>113</v>
      </c>
      <c r="B8" s="147"/>
      <c r="C8" s="147"/>
      <c r="D8" s="147"/>
      <c r="E8" s="147"/>
      <c r="F8" s="147"/>
      <c r="G8" s="147"/>
      <c r="H8" s="147"/>
      <c r="I8" s="147"/>
      <c r="J8" s="147"/>
      <c r="K8" s="147"/>
      <c r="L8" s="147"/>
      <c r="M8" s="147"/>
      <c r="N8" s="147"/>
    </row>
    <row r="9" spans="1:14" x14ac:dyDescent="0.65">
      <c r="A9" s="147"/>
      <c r="B9" s="147"/>
      <c r="C9" s="147"/>
      <c r="D9" s="147"/>
      <c r="E9" s="147"/>
      <c r="F9" s="147"/>
      <c r="G9" s="147"/>
      <c r="H9" s="147"/>
      <c r="I9" s="147"/>
      <c r="J9" s="147"/>
      <c r="K9" s="147"/>
      <c r="L9" s="147"/>
      <c r="M9" s="147"/>
      <c r="N9" s="147"/>
    </row>
    <row r="10" spans="1:14" x14ac:dyDescent="0.65">
      <c r="A10" s="147" t="s">
        <v>107</v>
      </c>
      <c r="B10" s="147"/>
      <c r="C10" s="147"/>
      <c r="D10" s="147"/>
      <c r="E10" s="147"/>
      <c r="F10" s="147"/>
      <c r="G10" s="147"/>
      <c r="H10" s="147"/>
      <c r="I10" s="147"/>
      <c r="J10" s="147"/>
      <c r="K10" s="147"/>
      <c r="L10" s="147"/>
      <c r="M10" s="147"/>
      <c r="N10" s="147"/>
    </row>
    <row r="11" spans="1:14" x14ac:dyDescent="0.65">
      <c r="A11" s="147"/>
      <c r="B11" s="147"/>
      <c r="C11" s="147"/>
      <c r="D11" s="147"/>
      <c r="E11" s="147"/>
      <c r="F11" s="147"/>
      <c r="G11" s="147"/>
      <c r="H11" s="147"/>
      <c r="I11" s="147"/>
      <c r="J11" s="147"/>
      <c r="K11" s="147"/>
      <c r="L11" s="147"/>
      <c r="M11" s="147"/>
      <c r="N11" s="147"/>
    </row>
    <row r="12" spans="1:14" x14ac:dyDescent="0.65">
      <c r="A12" s="147" t="s">
        <v>108</v>
      </c>
      <c r="B12" s="147"/>
      <c r="C12" s="147"/>
      <c r="D12" s="147"/>
      <c r="E12" s="147"/>
      <c r="F12" s="147"/>
      <c r="G12" s="147"/>
      <c r="H12" s="147"/>
      <c r="I12" s="147"/>
      <c r="J12" s="147"/>
      <c r="K12" s="147"/>
      <c r="L12" s="147"/>
      <c r="M12" s="147"/>
      <c r="N12" s="147"/>
    </row>
    <row r="13" spans="1:14" x14ac:dyDescent="0.65">
      <c r="A13" s="147"/>
      <c r="B13" s="147"/>
      <c r="C13" s="147"/>
      <c r="D13" s="147"/>
      <c r="E13" s="147"/>
      <c r="F13" s="147"/>
      <c r="G13" s="147"/>
      <c r="H13" s="147"/>
      <c r="I13" s="147"/>
      <c r="J13" s="147"/>
      <c r="K13" s="147"/>
      <c r="L13" s="147"/>
      <c r="M13" s="147"/>
      <c r="N13" s="147"/>
    </row>
    <row r="14" spans="1:14" x14ac:dyDescent="0.65">
      <c r="A14" s="147" t="s">
        <v>109</v>
      </c>
      <c r="B14" s="147"/>
      <c r="C14" s="147"/>
      <c r="D14" s="147"/>
      <c r="E14" s="147"/>
      <c r="F14" s="147"/>
      <c r="G14" s="147"/>
      <c r="H14" s="147"/>
      <c r="I14" s="147"/>
      <c r="J14" s="147"/>
      <c r="K14" s="147"/>
      <c r="L14" s="147"/>
      <c r="M14" s="147"/>
      <c r="N14" s="147"/>
    </row>
    <row r="15" spans="1:14" ht="15" customHeight="1" x14ac:dyDescent="0.65">
      <c r="A15" s="147"/>
      <c r="B15" s="147"/>
      <c r="C15" s="147"/>
      <c r="D15" s="147"/>
      <c r="E15" s="147"/>
      <c r="F15" s="147"/>
      <c r="G15" s="147"/>
      <c r="H15" s="147"/>
      <c r="I15" s="147"/>
      <c r="J15" s="147"/>
      <c r="K15" s="147"/>
      <c r="L15" s="147"/>
      <c r="M15" s="147"/>
      <c r="N15" s="147"/>
    </row>
    <row r="16" spans="1:14" x14ac:dyDescent="0.65">
      <c r="A16" s="148" t="s">
        <v>110</v>
      </c>
      <c r="B16" s="148"/>
      <c r="C16" s="148"/>
      <c r="D16" s="148"/>
      <c r="E16" s="148"/>
      <c r="F16" s="148"/>
      <c r="G16" s="148"/>
      <c r="H16" s="148"/>
      <c r="I16" s="148"/>
      <c r="J16" s="148"/>
      <c r="K16" s="148"/>
      <c r="L16" s="148"/>
      <c r="M16" s="148"/>
      <c r="N16" s="148"/>
    </row>
    <row r="17" spans="1:14" ht="31.2" customHeight="1" x14ac:dyDescent="0.65">
      <c r="A17" s="148"/>
      <c r="B17" s="148"/>
      <c r="C17" s="148"/>
      <c r="D17" s="148"/>
      <c r="E17" s="148"/>
      <c r="F17" s="148"/>
      <c r="G17" s="148"/>
      <c r="H17" s="148"/>
      <c r="I17" s="148"/>
      <c r="J17" s="148"/>
      <c r="K17" s="148"/>
      <c r="L17" s="148"/>
      <c r="M17" s="148"/>
      <c r="N17" s="148"/>
    </row>
    <row r="18" spans="1:14" x14ac:dyDescent="0.65">
      <c r="A18" s="149" t="s">
        <v>111</v>
      </c>
      <c r="B18" s="149"/>
      <c r="C18" s="149"/>
      <c r="D18" s="149"/>
      <c r="E18" s="149"/>
      <c r="F18" s="149"/>
      <c r="G18" s="149"/>
      <c r="H18" s="149"/>
      <c r="I18" s="149"/>
      <c r="J18" s="149"/>
      <c r="K18" s="149"/>
      <c r="L18" s="149"/>
      <c r="M18" s="149"/>
      <c r="N18" s="149"/>
    </row>
    <row r="19" spans="1:14" ht="39.6" customHeight="1" x14ac:dyDescent="0.65">
      <c r="A19" s="149"/>
      <c r="B19" s="149"/>
      <c r="C19" s="149"/>
      <c r="D19" s="149"/>
      <c r="E19" s="149"/>
      <c r="F19" s="149"/>
      <c r="G19" s="149"/>
      <c r="H19" s="149"/>
      <c r="I19" s="149"/>
      <c r="J19" s="149"/>
      <c r="K19" s="149"/>
      <c r="L19" s="149"/>
      <c r="M19" s="149"/>
      <c r="N19" s="149"/>
    </row>
    <row r="20" spans="1:14" x14ac:dyDescent="0.65">
      <c r="A20" s="146"/>
      <c r="B20" s="146"/>
      <c r="C20" s="146"/>
      <c r="D20" s="146"/>
      <c r="E20" s="146"/>
      <c r="F20" s="146"/>
      <c r="G20" s="146"/>
      <c r="H20" s="146"/>
      <c r="I20" s="146"/>
      <c r="J20" s="146"/>
      <c r="K20" s="146"/>
      <c r="L20" s="146"/>
      <c r="M20" s="146"/>
      <c r="N20" s="146"/>
    </row>
    <row r="21" spans="1:14" x14ac:dyDescent="0.65">
      <c r="A21" s="146"/>
      <c r="B21" s="146"/>
      <c r="C21" s="146"/>
      <c r="D21" s="146"/>
      <c r="E21" s="146"/>
      <c r="F21" s="146"/>
      <c r="G21" s="146"/>
      <c r="H21" s="146"/>
      <c r="I21" s="146"/>
      <c r="J21" s="146"/>
      <c r="K21" s="146"/>
      <c r="L21" s="146"/>
      <c r="M21" s="146"/>
      <c r="N21" s="146"/>
    </row>
    <row r="22" spans="1:14" x14ac:dyDescent="0.65">
      <c r="A22" s="146"/>
      <c r="B22" s="146"/>
      <c r="C22" s="146"/>
      <c r="D22" s="146"/>
      <c r="E22" s="146"/>
      <c r="F22" s="146"/>
      <c r="G22" s="146"/>
      <c r="H22" s="146"/>
      <c r="I22" s="146"/>
      <c r="J22" s="146"/>
      <c r="K22" s="146"/>
      <c r="L22" s="146"/>
      <c r="M22" s="146"/>
      <c r="N22" s="146"/>
    </row>
    <row r="23" spans="1:14" x14ac:dyDescent="0.65">
      <c r="A23" s="146"/>
      <c r="B23" s="146"/>
      <c r="C23" s="146"/>
      <c r="D23" s="146"/>
      <c r="E23" s="146"/>
      <c r="F23" s="146"/>
      <c r="G23" s="146"/>
      <c r="H23" s="146"/>
      <c r="I23" s="146"/>
      <c r="J23" s="146"/>
      <c r="K23" s="146"/>
      <c r="L23" s="146"/>
      <c r="M23" s="146"/>
      <c r="N23" s="146"/>
    </row>
  </sheetData>
  <mergeCells count="10">
    <mergeCell ref="A3:G5"/>
    <mergeCell ref="A20:N21"/>
    <mergeCell ref="A22:N23"/>
    <mergeCell ref="A6:N7"/>
    <mergeCell ref="A8:N9"/>
    <mergeCell ref="A10:N11"/>
    <mergeCell ref="A12:N13"/>
    <mergeCell ref="A14:N15"/>
    <mergeCell ref="A16:N17"/>
    <mergeCell ref="A18:N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4"/>
  <sheetViews>
    <sheetView rightToLeft="1" tabSelected="1" zoomScale="92" zoomScaleNormal="92" workbookViewId="0">
      <pane xSplit="4" ySplit="2" topLeftCell="T3" activePane="bottomRight" state="frozen"/>
      <selection pane="topRight" activeCell="E1" sqref="E1"/>
      <selection pane="bottomLeft" activeCell="A3" sqref="A3"/>
      <selection pane="bottomRight" activeCell="AQ13" sqref="AQ13"/>
    </sheetView>
  </sheetViews>
  <sheetFormatPr defaultColWidth="9.109375" defaultRowHeight="13.8" x14ac:dyDescent="0.5"/>
  <cols>
    <col min="1" max="1" width="4.44140625" style="2" customWidth="1"/>
    <col min="2" max="2" width="4.88671875" style="2" customWidth="1"/>
    <col min="3" max="3" width="16.44140625" style="2" bestFit="1" customWidth="1"/>
    <col min="4" max="4" width="13" style="2" customWidth="1"/>
    <col min="5" max="5" width="7.5546875" style="2" customWidth="1"/>
    <col min="6" max="6" width="11.33203125" style="2" customWidth="1"/>
    <col min="7" max="7" width="5.88671875" style="2" customWidth="1"/>
    <col min="8" max="8" width="5.5546875" style="2" customWidth="1"/>
    <col min="9" max="9" width="7.44140625" style="2" customWidth="1"/>
    <col min="10" max="10" width="4.5546875" style="2" customWidth="1"/>
    <col min="11" max="11" width="5.44140625" style="2" customWidth="1"/>
    <col min="12" max="12" width="6.44140625" style="2" customWidth="1"/>
    <col min="13" max="13" width="5.44140625" style="2" customWidth="1"/>
    <col min="14" max="14" width="5" style="4" customWidth="1"/>
    <col min="15" max="15" width="5.44140625" style="2" customWidth="1"/>
    <col min="16" max="16" width="7.109375" style="2" customWidth="1"/>
    <col min="17" max="17" width="6.88671875" style="2" customWidth="1"/>
    <col min="18" max="18" width="5" style="2" customWidth="1"/>
    <col min="19" max="19" width="5.77734375" style="2" customWidth="1"/>
    <col min="20" max="20" width="5.109375" style="2" bestFit="1" customWidth="1"/>
    <col min="21" max="21" width="7.5546875" style="2" customWidth="1"/>
    <col min="22" max="23" width="9" style="2" customWidth="1"/>
    <col min="24" max="24" width="6.88671875" style="2" customWidth="1"/>
    <col min="25" max="25" width="12.33203125" style="2" customWidth="1"/>
    <col min="26" max="26" width="7.109375" style="4" customWidth="1"/>
    <col min="27" max="27" width="7.109375" style="8" customWidth="1"/>
    <col min="28" max="28" width="7.88671875" style="8" bestFit="1" customWidth="1"/>
    <col min="29" max="29" width="19.5546875" style="2" customWidth="1"/>
    <col min="30" max="31" width="4.33203125" style="2" customWidth="1"/>
    <col min="32" max="32" width="5.33203125" style="2" customWidth="1"/>
    <col min="33" max="33" width="6.88671875" style="2" customWidth="1"/>
    <col min="34" max="34" width="5.109375" style="9" customWidth="1"/>
    <col min="35" max="35" width="6.6640625" style="2" customWidth="1"/>
    <col min="36" max="36" width="8.33203125" style="2" customWidth="1"/>
    <col min="37" max="37" width="7.88671875" style="9" customWidth="1"/>
    <col min="38" max="38" width="6" style="9" customWidth="1"/>
    <col min="39" max="39" width="7.6640625" style="9" customWidth="1"/>
    <col min="40" max="40" width="10.109375" style="9" customWidth="1"/>
    <col min="41" max="41" width="7.6640625" style="9" customWidth="1"/>
    <col min="42" max="42" width="9.5546875" style="9" hidden="1" customWidth="1"/>
    <col min="43" max="43" width="9.33203125" style="10" bestFit="1" customWidth="1"/>
    <col min="44" max="44" width="9.109375" style="5"/>
    <col min="45" max="45" width="9.33203125" style="1" bestFit="1" customWidth="1"/>
    <col min="46" max="46" width="9.109375" style="5"/>
    <col min="47" max="47" width="8" style="4" hidden="1" customWidth="1"/>
    <col min="48" max="48" width="16.44140625" style="2" hidden="1" customWidth="1"/>
    <col min="49" max="49" width="7.33203125" style="2" hidden="1" customWidth="1"/>
    <col min="50" max="50" width="4.6640625" style="2" hidden="1" customWidth="1"/>
    <col min="51" max="51" width="6.44140625" style="2" hidden="1" customWidth="1"/>
    <col min="52" max="52" width="6" style="2" hidden="1" customWidth="1"/>
    <col min="53" max="53" width="6.109375" style="2" hidden="1" customWidth="1"/>
    <col min="54" max="54" width="7.88671875" style="2" hidden="1" customWidth="1"/>
    <col min="55" max="55" width="18.21875" style="6" hidden="1" customWidth="1"/>
    <col min="56" max="16384" width="9.109375" style="2"/>
  </cols>
  <sheetData>
    <row r="1" spans="1:73" s="7" customFormat="1" ht="62.25" customHeight="1" thickBot="1" x14ac:dyDescent="0.35">
      <c r="A1" s="13" t="s">
        <v>5</v>
      </c>
      <c r="B1" s="13" t="s">
        <v>6</v>
      </c>
      <c r="C1" s="14" t="s">
        <v>7</v>
      </c>
      <c r="D1" s="13" t="s">
        <v>9</v>
      </c>
      <c r="E1" s="15" t="s">
        <v>8</v>
      </c>
      <c r="F1" s="13" t="s">
        <v>4</v>
      </c>
      <c r="G1" s="13" t="s">
        <v>61</v>
      </c>
      <c r="H1" s="13" t="s">
        <v>50</v>
      </c>
      <c r="I1" s="13" t="s">
        <v>66</v>
      </c>
      <c r="J1" s="13" t="s">
        <v>10</v>
      </c>
      <c r="K1" s="13" t="s">
        <v>11</v>
      </c>
      <c r="L1" s="13" t="s">
        <v>16</v>
      </c>
      <c r="M1" s="16" t="s">
        <v>17</v>
      </c>
      <c r="N1" s="13" t="s">
        <v>18</v>
      </c>
      <c r="O1" s="13" t="s">
        <v>12</v>
      </c>
      <c r="P1" s="13" t="s">
        <v>13</v>
      </c>
      <c r="Q1" s="13" t="s">
        <v>14</v>
      </c>
      <c r="R1" s="13" t="s">
        <v>15</v>
      </c>
      <c r="S1" s="13" t="s">
        <v>81</v>
      </c>
      <c r="T1" s="13" t="s">
        <v>19</v>
      </c>
      <c r="U1" s="192" t="s">
        <v>20</v>
      </c>
      <c r="V1" s="192"/>
      <c r="W1" s="192"/>
      <c r="X1" s="13" t="s">
        <v>21</v>
      </c>
      <c r="Y1" s="13" t="s">
        <v>22</v>
      </c>
      <c r="Z1" s="13" t="s">
        <v>23</v>
      </c>
      <c r="AA1" s="17" t="s">
        <v>24</v>
      </c>
      <c r="AB1" s="18" t="s">
        <v>25</v>
      </c>
      <c r="AC1" s="13" t="s">
        <v>26</v>
      </c>
      <c r="AD1" s="196" t="s">
        <v>54</v>
      </c>
      <c r="AE1" s="197"/>
      <c r="AF1" s="198"/>
      <c r="AG1" s="19" t="s">
        <v>27</v>
      </c>
      <c r="AH1" s="20" t="s">
        <v>28</v>
      </c>
      <c r="AI1" s="13" t="s">
        <v>29</v>
      </c>
      <c r="AJ1" s="13" t="s">
        <v>30</v>
      </c>
      <c r="AK1" s="21" t="s">
        <v>31</v>
      </c>
      <c r="AL1" s="21" t="s">
        <v>32</v>
      </c>
      <c r="AM1" s="18" t="s">
        <v>33</v>
      </c>
      <c r="AN1" s="21" t="s">
        <v>34</v>
      </c>
      <c r="AO1" s="17" t="s">
        <v>35</v>
      </c>
      <c r="AP1" s="207"/>
      <c r="AQ1" s="209" t="s">
        <v>56</v>
      </c>
      <c r="AR1" s="202" t="s">
        <v>58</v>
      </c>
      <c r="AS1" s="205" t="s">
        <v>57</v>
      </c>
      <c r="AT1" s="202" t="s">
        <v>59</v>
      </c>
      <c r="AU1" s="13"/>
      <c r="AV1" s="14"/>
      <c r="AW1" s="13"/>
      <c r="AX1" s="13"/>
      <c r="AY1" s="13"/>
      <c r="AZ1" s="16"/>
      <c r="BA1" s="13"/>
      <c r="BB1" s="13"/>
      <c r="BC1" s="22"/>
    </row>
    <row r="2" spans="1:73" s="3" customFormat="1" ht="43.8" thickBot="1" x14ac:dyDescent="0.35">
      <c r="A2" s="23"/>
      <c r="B2" s="23"/>
      <c r="C2" s="24"/>
      <c r="D2" s="23"/>
      <c r="E2" s="25"/>
      <c r="F2" s="23"/>
      <c r="G2" s="23"/>
      <c r="H2" s="23"/>
      <c r="I2" s="23"/>
      <c r="J2" s="23"/>
      <c r="K2" s="23"/>
      <c r="L2" s="23"/>
      <c r="M2" s="26"/>
      <c r="N2" s="23"/>
      <c r="O2" s="23"/>
      <c r="P2" s="23"/>
      <c r="Q2" s="23"/>
      <c r="R2" s="23"/>
      <c r="S2" s="23"/>
      <c r="T2" s="23"/>
      <c r="U2" s="27" t="s">
        <v>79</v>
      </c>
      <c r="V2" s="27" t="s">
        <v>78</v>
      </c>
      <c r="W2" s="27" t="s">
        <v>77</v>
      </c>
      <c r="X2" s="23"/>
      <c r="Y2" s="23"/>
      <c r="Z2" s="23" t="s">
        <v>36</v>
      </c>
      <c r="AA2" s="28" t="s">
        <v>36</v>
      </c>
      <c r="AB2" s="29"/>
      <c r="AC2" s="23"/>
      <c r="AD2" s="199" t="s">
        <v>55</v>
      </c>
      <c r="AE2" s="200"/>
      <c r="AF2" s="201"/>
      <c r="AG2" s="30"/>
      <c r="AH2" s="31"/>
      <c r="AI2" s="23" t="s">
        <v>37</v>
      </c>
      <c r="AJ2" s="23" t="s">
        <v>38</v>
      </c>
      <c r="AK2" s="32" t="s">
        <v>39</v>
      </c>
      <c r="AL2" s="32" t="s">
        <v>40</v>
      </c>
      <c r="AM2" s="29" t="s">
        <v>41</v>
      </c>
      <c r="AN2" s="32" t="s">
        <v>42</v>
      </c>
      <c r="AO2" s="28" t="s">
        <v>43</v>
      </c>
      <c r="AP2" s="208"/>
      <c r="AQ2" s="210"/>
      <c r="AR2" s="203"/>
      <c r="AS2" s="206"/>
      <c r="AT2" s="204"/>
      <c r="AU2" s="23"/>
      <c r="AV2" s="24"/>
      <c r="AW2" s="23"/>
      <c r="AX2" s="23"/>
      <c r="AY2" s="23"/>
      <c r="AZ2" s="26"/>
      <c r="BA2" s="23"/>
      <c r="BB2" s="23"/>
      <c r="BC2" s="33"/>
    </row>
    <row r="3" spans="1:73" ht="13.5" customHeight="1" thickBot="1" x14ac:dyDescent="0.55000000000000004">
      <c r="A3" s="186">
        <v>1</v>
      </c>
      <c r="B3" s="174">
        <v>7</v>
      </c>
      <c r="C3" s="177">
        <v>43256</v>
      </c>
      <c r="D3" s="174" t="s">
        <v>63</v>
      </c>
      <c r="E3" s="180">
        <v>0.37847222222222227</v>
      </c>
      <c r="F3" s="174"/>
      <c r="G3" s="174" t="s">
        <v>46</v>
      </c>
      <c r="H3" s="174" t="s">
        <v>44</v>
      </c>
      <c r="I3" s="174" t="s">
        <v>45</v>
      </c>
      <c r="J3" s="174">
        <v>4</v>
      </c>
      <c r="K3" s="174">
        <v>4</v>
      </c>
      <c r="L3" s="174">
        <v>5</v>
      </c>
      <c r="M3" s="183">
        <v>320</v>
      </c>
      <c r="N3" s="174" t="s">
        <v>3</v>
      </c>
      <c r="O3" s="174">
        <v>11</v>
      </c>
      <c r="P3" s="174">
        <v>15</v>
      </c>
      <c r="Q3" s="174" t="s">
        <v>47</v>
      </c>
      <c r="R3" s="174">
        <v>15</v>
      </c>
      <c r="S3" s="174">
        <v>2</v>
      </c>
      <c r="T3" s="189">
        <v>400</v>
      </c>
      <c r="U3" s="189">
        <v>2</v>
      </c>
      <c r="V3" s="189"/>
      <c r="W3" s="189"/>
      <c r="X3" s="174">
        <v>10169</v>
      </c>
      <c r="Y3" s="174"/>
      <c r="Z3" s="174">
        <f>LOOKUP(N3,$BU$4:$BU$14,$BT$4:$BT$14)</f>
        <v>30</v>
      </c>
      <c r="AA3" s="34">
        <f>IF((1&lt;AO3)*AND(AO3&lt;=250),AO3/1.25,IF((250&lt;AO3)*AND(AO3&lt;=700),AO3-50))*9.81/100</f>
        <v>31.174965637583895</v>
      </c>
      <c r="AB3" s="35">
        <f>AA3/Z3</f>
        <v>1.0391655212527966</v>
      </c>
      <c r="AC3" s="36">
        <f>C3+7</f>
        <v>43263</v>
      </c>
      <c r="AD3" s="37">
        <v>15</v>
      </c>
      <c r="AE3" s="37">
        <v>15</v>
      </c>
      <c r="AF3" s="38">
        <v>14.9</v>
      </c>
      <c r="AG3" s="39">
        <v>10171</v>
      </c>
      <c r="AH3" s="40">
        <f>AC3-C3</f>
        <v>7</v>
      </c>
      <c r="AI3" s="38">
        <v>8160</v>
      </c>
      <c r="AJ3" s="38">
        <v>80.8</v>
      </c>
      <c r="AK3" s="41">
        <f t="shared" ref="AK3:AK14" si="0">AE3*AF3</f>
        <v>223.5</v>
      </c>
      <c r="AL3" s="41">
        <f t="shared" ref="AL3:AL14" si="1">AK3*AD3</f>
        <v>3352.5</v>
      </c>
      <c r="AM3" s="35">
        <f t="shared" ref="AM3:AM14" si="2">AI3/AL3</f>
        <v>2.4340044742729305</v>
      </c>
      <c r="AN3" s="41">
        <f>AJ3*1000*IF((Calibration!H$6&lt;AJ3)*AND(AJ3&lt;Calibration!F$7),Calibration!H$6,IF((Calibration!F$7&lt;AJ3)*AND(AJ3&lt;Calibration!F$9),Calibration!H$8,IF((Calibration!F$9&lt;AJ3)*AND(AJ3&lt;Calibration!F$11),Calibration!H$10,IF((Calibration!F$11&lt;AJ3)*AND(AJ3&lt;Calibration!F$13),Calibration!H$12,IF((Calibration!F$13&lt;AJ3)*AND(AJ3&lt;Calibration!F$15),Calibration!H$14,IF((Calibration!F$15&lt;AJ3)*AND(AJ3&lt;Calibration!F$17),Calibration!H$16,IF((Calibration!F$17&lt;AJ3)*AND(AJ3&lt;Calibration!F$19),Calibration!H$18,IF((Calibration!F$19&lt;AJ3)*AND(AJ3&lt;Calibration!F$21),Calibration!H$20,IF((Calibration!F$21&lt;AJ3)*AND(AJ3&lt;Calibration!F$23),Calibration!H$22,IF((Calibration!F$23&lt;AJ3)*AND(AJ3&lt;Calibration!F$25),Calibration!H$24,Calibration!H$26))))))))))</f>
        <v>82200.53333333334</v>
      </c>
      <c r="AO3" s="59">
        <f t="shared" ref="AO3:AO14" si="3">AN3/AK3</f>
        <v>367.78762117822521</v>
      </c>
      <c r="AP3" s="43"/>
      <c r="AQ3" s="44">
        <f>P3/O3</f>
        <v>1.3636363636363635</v>
      </c>
      <c r="AR3" s="45"/>
      <c r="AS3" s="46">
        <f>(((AA5+AA6)/2)-((AA3+AA4)/2))/((AA3+AA4)/2)</f>
        <v>0.22066710772303735</v>
      </c>
      <c r="AT3" s="45"/>
      <c r="AU3" s="47"/>
      <c r="AV3" s="48"/>
      <c r="AW3" s="37"/>
      <c r="AX3" s="47"/>
      <c r="AY3" s="47"/>
      <c r="AZ3" s="49"/>
      <c r="BA3" s="47"/>
      <c r="BB3" s="47"/>
      <c r="BC3" s="50"/>
    </row>
    <row r="4" spans="1:73" ht="15" customHeight="1" thickBot="1" x14ac:dyDescent="0.55000000000000004">
      <c r="A4" s="187"/>
      <c r="B4" s="175"/>
      <c r="C4" s="178"/>
      <c r="D4" s="175"/>
      <c r="E4" s="181"/>
      <c r="F4" s="175"/>
      <c r="G4" s="175"/>
      <c r="H4" s="175"/>
      <c r="I4" s="175"/>
      <c r="J4" s="175"/>
      <c r="K4" s="175"/>
      <c r="L4" s="175"/>
      <c r="M4" s="184"/>
      <c r="N4" s="175"/>
      <c r="O4" s="175"/>
      <c r="P4" s="175"/>
      <c r="Q4" s="175"/>
      <c r="R4" s="175"/>
      <c r="S4" s="175"/>
      <c r="T4" s="190"/>
      <c r="U4" s="190"/>
      <c r="V4" s="190"/>
      <c r="W4" s="190"/>
      <c r="X4" s="175"/>
      <c r="Y4" s="175"/>
      <c r="Z4" s="175"/>
      <c r="AA4" s="34">
        <f t="shared" ref="AA4:AA67" si="4">IF((1&lt;AO4)*AND(AO4&lt;=250),AO4/1.25,IF((250&lt;AO4)*AND(AO4&lt;=700),AO4-50))*9.81/100</f>
        <v>30.047317866666667</v>
      </c>
      <c r="AB4" s="52">
        <f>AA4/Z3</f>
        <v>1.0015772622222223</v>
      </c>
      <c r="AC4" s="53">
        <f>AC3</f>
        <v>43263</v>
      </c>
      <c r="AD4" s="54">
        <v>15</v>
      </c>
      <c r="AE4" s="54">
        <v>15</v>
      </c>
      <c r="AF4" s="55">
        <v>15</v>
      </c>
      <c r="AG4" s="56">
        <v>10172</v>
      </c>
      <c r="AH4" s="57">
        <f>AH3</f>
        <v>7</v>
      </c>
      <c r="AI4" s="55">
        <v>8185</v>
      </c>
      <c r="AJ4" s="55">
        <v>78.8</v>
      </c>
      <c r="AK4" s="58">
        <f t="shared" si="0"/>
        <v>225</v>
      </c>
      <c r="AL4" s="58">
        <f t="shared" si="1"/>
        <v>3375</v>
      </c>
      <c r="AM4" s="52">
        <f t="shared" si="2"/>
        <v>2.4251851851851853</v>
      </c>
      <c r="AN4" s="41">
        <f>AJ4*1000*IF((Calibration!H$6&lt;AJ4)*AND(AJ4&lt;Calibration!F$7),Calibration!H$6,IF((Calibration!F$7&lt;AJ4)*AND(AJ4&lt;Calibration!F$9),Calibration!H$8,IF((Calibration!F$9&lt;AJ4)*AND(AJ4&lt;Calibration!F$11),Calibration!H$10,IF((Calibration!F$11&lt;AJ4)*AND(AJ4&lt;Calibration!F$13),Calibration!H$12,IF((Calibration!F$13&lt;AJ4)*AND(AJ4&lt;Calibration!F$15),Calibration!H$14,IF((Calibration!F$15&lt;AJ4)*AND(AJ4&lt;Calibration!F$17),Calibration!H$16,IF((Calibration!F$17&lt;AJ4)*AND(AJ4&lt;Calibration!F$19),Calibration!H$18,IF((Calibration!F$19&lt;AJ4)*AND(AJ4&lt;Calibration!F$21),Calibration!H$20,IF((Calibration!F$21&lt;AJ4)*AND(AJ4&lt;Calibration!F$23),Calibration!H$22,IF((Calibration!F$23&lt;AJ4)*AND(AJ4&lt;Calibration!F$25),Calibration!H$24,Calibration!H$26))))))))))</f>
        <v>80165.866666666669</v>
      </c>
      <c r="AO4" s="59">
        <f t="shared" si="3"/>
        <v>356.29274074074073</v>
      </c>
      <c r="AP4" s="60"/>
      <c r="AQ4" s="61">
        <f>P3/O3</f>
        <v>1.3636363636363635</v>
      </c>
      <c r="AR4" s="62"/>
      <c r="AS4" s="63">
        <f>(((AA5+AA6)/2)-((AA3+AA4)/2))/((AA3+AA4)/2)</f>
        <v>0.22066710772303735</v>
      </c>
      <c r="AT4" s="62"/>
      <c r="AU4" s="64"/>
      <c r="AV4" s="65"/>
      <c r="AW4" s="54"/>
      <c r="AX4" s="64"/>
      <c r="AY4" s="64"/>
      <c r="AZ4" s="66"/>
      <c r="BA4" s="64"/>
      <c r="BB4" s="64"/>
      <c r="BC4" s="67"/>
      <c r="BT4" s="2">
        <v>20</v>
      </c>
      <c r="BU4" s="2" t="s">
        <v>67</v>
      </c>
    </row>
    <row r="5" spans="1:73" ht="15" customHeight="1" thickBot="1" x14ac:dyDescent="0.55000000000000004">
      <c r="A5" s="187"/>
      <c r="B5" s="175"/>
      <c r="C5" s="178"/>
      <c r="D5" s="175"/>
      <c r="E5" s="181"/>
      <c r="F5" s="175"/>
      <c r="G5" s="175"/>
      <c r="H5" s="175"/>
      <c r="I5" s="175"/>
      <c r="J5" s="175"/>
      <c r="K5" s="175"/>
      <c r="L5" s="175"/>
      <c r="M5" s="184"/>
      <c r="N5" s="175"/>
      <c r="O5" s="175"/>
      <c r="P5" s="175"/>
      <c r="Q5" s="175"/>
      <c r="R5" s="175"/>
      <c r="S5" s="175"/>
      <c r="T5" s="190"/>
      <c r="U5" s="190"/>
      <c r="V5" s="190"/>
      <c r="W5" s="190"/>
      <c r="X5" s="175">
        <v>10172</v>
      </c>
      <c r="Y5" s="175"/>
      <c r="Z5" s="175"/>
      <c r="AA5" s="34">
        <f t="shared" si="4"/>
        <v>37.632148266666675</v>
      </c>
      <c r="AB5" s="52">
        <f>AA5/Z3</f>
        <v>1.2544049422222225</v>
      </c>
      <c r="AC5" s="53">
        <f>C3+28</f>
        <v>43284</v>
      </c>
      <c r="AD5" s="54">
        <v>15</v>
      </c>
      <c r="AE5" s="54">
        <v>15</v>
      </c>
      <c r="AF5" s="55">
        <v>15</v>
      </c>
      <c r="AG5" s="56">
        <v>10169</v>
      </c>
      <c r="AH5" s="57">
        <f>AC5-C3</f>
        <v>28</v>
      </c>
      <c r="AI5" s="55">
        <v>8140</v>
      </c>
      <c r="AJ5" s="55">
        <v>95.9</v>
      </c>
      <c r="AK5" s="58">
        <f t="shared" si="0"/>
        <v>225</v>
      </c>
      <c r="AL5" s="58">
        <f t="shared" si="1"/>
        <v>3375</v>
      </c>
      <c r="AM5" s="52">
        <f t="shared" si="2"/>
        <v>2.4118518518518517</v>
      </c>
      <c r="AN5" s="41">
        <f>AJ5*1000*IF((Calibration!H$6&lt;AJ5)*AND(AJ5&lt;Calibration!F$7),Calibration!H$6,IF((Calibration!F$7&lt;AJ5)*AND(AJ5&lt;Calibration!F$9),Calibration!H$8,IF((Calibration!F$9&lt;AJ5)*AND(AJ5&lt;Calibration!F$11),Calibration!H$10,IF((Calibration!F$11&lt;AJ5)*AND(AJ5&lt;Calibration!F$13),Calibration!H$12,IF((Calibration!F$13&lt;AJ5)*AND(AJ5&lt;Calibration!F$15),Calibration!H$14,IF((Calibration!F$15&lt;AJ5)*AND(AJ5&lt;Calibration!F$17),Calibration!H$16,IF((Calibration!F$17&lt;AJ5)*AND(AJ5&lt;Calibration!F$19),Calibration!H$18,IF((Calibration!F$19&lt;AJ5)*AND(AJ5&lt;Calibration!F$21),Calibration!H$20,IF((Calibration!F$21&lt;AJ5)*AND(AJ5&lt;Calibration!F$23),Calibration!H$22,IF((Calibration!F$23&lt;AJ5)*AND(AJ5&lt;Calibration!F$25),Calibration!H$24,Calibration!H$26))))))))))</f>
        <v>97562.266666666677</v>
      </c>
      <c r="AO5" s="59">
        <f t="shared" si="3"/>
        <v>433.61007407407413</v>
      </c>
      <c r="AP5" s="60"/>
      <c r="AQ5" s="61">
        <f>P3/O3</f>
        <v>1.3636363636363635</v>
      </c>
      <c r="AR5" s="62"/>
      <c r="AS5" s="63">
        <f>(((AA5+AA6)/2)-((AA3+AA4)/2))/((AA3+AA4)/2)</f>
        <v>0.22066710772303735</v>
      </c>
      <c r="AT5" s="62"/>
      <c r="AU5" s="64"/>
      <c r="AV5" s="65"/>
      <c r="AW5" s="54"/>
      <c r="AX5" s="64"/>
      <c r="AY5" s="64"/>
      <c r="AZ5" s="66"/>
      <c r="BA5" s="64"/>
      <c r="BB5" s="64"/>
      <c r="BC5" s="67"/>
      <c r="BT5" s="2">
        <v>25</v>
      </c>
      <c r="BU5" s="2" t="s">
        <v>68</v>
      </c>
    </row>
    <row r="6" spans="1:73" ht="15" customHeight="1" thickBot="1" x14ac:dyDescent="0.55000000000000004">
      <c r="A6" s="188"/>
      <c r="B6" s="176"/>
      <c r="C6" s="179"/>
      <c r="D6" s="176"/>
      <c r="E6" s="182"/>
      <c r="F6" s="176"/>
      <c r="G6" s="176"/>
      <c r="H6" s="176"/>
      <c r="I6" s="176"/>
      <c r="J6" s="176"/>
      <c r="K6" s="176"/>
      <c r="L6" s="176"/>
      <c r="M6" s="185"/>
      <c r="N6" s="176"/>
      <c r="O6" s="176"/>
      <c r="P6" s="176"/>
      <c r="Q6" s="176"/>
      <c r="R6" s="176"/>
      <c r="S6" s="176"/>
      <c r="T6" s="191"/>
      <c r="U6" s="191"/>
      <c r="V6" s="191"/>
      <c r="W6" s="191"/>
      <c r="X6" s="176"/>
      <c r="Y6" s="176"/>
      <c r="Z6" s="176"/>
      <c r="AA6" s="34">
        <f t="shared" si="4"/>
        <v>37.099879466666671</v>
      </c>
      <c r="AB6" s="69">
        <f>AA6/Z3</f>
        <v>1.236662648888889</v>
      </c>
      <c r="AC6" s="70">
        <f>AC5</f>
        <v>43284</v>
      </c>
      <c r="AD6" s="71">
        <v>15</v>
      </c>
      <c r="AE6" s="71">
        <v>15</v>
      </c>
      <c r="AF6" s="72">
        <v>15</v>
      </c>
      <c r="AG6" s="73">
        <v>10170</v>
      </c>
      <c r="AH6" s="74">
        <f>AH5</f>
        <v>28</v>
      </c>
      <c r="AI6" s="72">
        <v>8190</v>
      </c>
      <c r="AJ6" s="72">
        <v>94.7</v>
      </c>
      <c r="AK6" s="75">
        <f t="shared" si="0"/>
        <v>225</v>
      </c>
      <c r="AL6" s="75">
        <f t="shared" si="1"/>
        <v>3375</v>
      </c>
      <c r="AM6" s="69">
        <f t="shared" si="2"/>
        <v>2.4266666666666667</v>
      </c>
      <c r="AN6" s="41">
        <f>AJ6*1000*IF((Calibration!H$6&lt;AJ6)*AND(AJ6&lt;Calibration!F$7),Calibration!H$6,IF((Calibration!F$7&lt;AJ6)*AND(AJ6&lt;Calibration!F$9),Calibration!H$8,IF((Calibration!F$9&lt;AJ6)*AND(AJ6&lt;Calibration!F$11),Calibration!H$10,IF((Calibration!F$11&lt;AJ6)*AND(AJ6&lt;Calibration!F$13),Calibration!H$12,IF((Calibration!F$13&lt;AJ6)*AND(AJ6&lt;Calibration!F$15),Calibration!H$14,IF((Calibration!F$15&lt;AJ6)*AND(AJ6&lt;Calibration!F$17),Calibration!H$16,IF((Calibration!F$17&lt;AJ6)*AND(AJ6&lt;Calibration!F$19),Calibration!H$18,IF((Calibration!F$19&lt;AJ6)*AND(AJ6&lt;Calibration!F$21),Calibration!H$20,IF((Calibration!F$21&lt;AJ6)*AND(AJ6&lt;Calibration!F$23),Calibration!H$22,IF((Calibration!F$23&lt;AJ6)*AND(AJ6&lt;Calibration!F$25),Calibration!H$24,Calibration!H$26))))))))))</f>
        <v>96341.466666666674</v>
      </c>
      <c r="AO6" s="76">
        <f t="shared" si="3"/>
        <v>428.18429629629634</v>
      </c>
      <c r="AP6" s="77"/>
      <c r="AQ6" s="78">
        <f>P3/O3</f>
        <v>1.3636363636363635</v>
      </c>
      <c r="AR6" s="79"/>
      <c r="AS6" s="80">
        <f>(((AA5+AA6)/2)-((AA3+AA4)/2))/((AA3+AA4)/2)</f>
        <v>0.22066710772303735</v>
      </c>
      <c r="AT6" s="79"/>
      <c r="AU6" s="81"/>
      <c r="AV6" s="82"/>
      <c r="AW6" s="71"/>
      <c r="AX6" s="81"/>
      <c r="AY6" s="81"/>
      <c r="AZ6" s="83"/>
      <c r="BA6" s="81"/>
      <c r="BB6" s="81"/>
      <c r="BC6" s="84"/>
      <c r="BT6" s="2">
        <v>30</v>
      </c>
      <c r="BU6" s="2" t="s">
        <v>3</v>
      </c>
    </row>
    <row r="7" spans="1:73" ht="15" customHeight="1" thickBot="1" x14ac:dyDescent="0.55000000000000004">
      <c r="A7" s="166">
        <v>2</v>
      </c>
      <c r="B7" s="153">
        <v>11</v>
      </c>
      <c r="C7" s="163">
        <v>42829</v>
      </c>
      <c r="D7" s="153" t="s">
        <v>64</v>
      </c>
      <c r="E7" s="164">
        <v>0.46527777777777773</v>
      </c>
      <c r="F7" s="157"/>
      <c r="G7" s="153" t="s">
        <v>48</v>
      </c>
      <c r="H7" s="153" t="s">
        <v>49</v>
      </c>
      <c r="I7" s="153" t="s">
        <v>45</v>
      </c>
      <c r="J7" s="153">
        <v>4</v>
      </c>
      <c r="K7" s="153">
        <v>4</v>
      </c>
      <c r="L7" s="153">
        <v>5</v>
      </c>
      <c r="M7" s="165">
        <v>340</v>
      </c>
      <c r="N7" s="157" t="s">
        <v>68</v>
      </c>
      <c r="O7" s="153">
        <v>11</v>
      </c>
      <c r="P7" s="153">
        <v>14</v>
      </c>
      <c r="Q7" s="153" t="s">
        <v>51</v>
      </c>
      <c r="R7" s="153">
        <v>16.600000000000001</v>
      </c>
      <c r="S7" s="157"/>
      <c r="T7" s="151"/>
      <c r="U7" s="151"/>
      <c r="V7" s="151"/>
      <c r="W7" s="151"/>
      <c r="X7" s="157">
        <v>10173</v>
      </c>
      <c r="Y7" s="153"/>
      <c r="Z7" s="154">
        <f>LOOKUP(N7,$BU$4:$BU$14,$BT$4:$BT$14)</f>
        <v>25</v>
      </c>
      <c r="AA7" s="34">
        <f t="shared" si="4"/>
        <v>26.995284983164993</v>
      </c>
      <c r="AB7" s="35">
        <f>AA7/Z7</f>
        <v>1.0798113993265996</v>
      </c>
      <c r="AC7" s="36">
        <f>C7+7</f>
        <v>42836</v>
      </c>
      <c r="AD7" s="37">
        <v>15</v>
      </c>
      <c r="AE7" s="37">
        <v>15</v>
      </c>
      <c r="AF7" s="38">
        <v>14.85</v>
      </c>
      <c r="AG7" s="39">
        <v>10175</v>
      </c>
      <c r="AH7" s="40">
        <f>AC7-C7</f>
        <v>7</v>
      </c>
      <c r="AI7" s="38">
        <v>8100</v>
      </c>
      <c r="AJ7" s="38">
        <v>71.2</v>
      </c>
      <c r="AK7" s="41">
        <f t="shared" si="0"/>
        <v>222.75</v>
      </c>
      <c r="AL7" s="41">
        <f t="shared" si="1"/>
        <v>3341.25</v>
      </c>
      <c r="AM7" s="35">
        <f t="shared" si="2"/>
        <v>2.4242424242424243</v>
      </c>
      <c r="AN7" s="41">
        <f>AJ7*1000*IF((Calibration!H$6&lt;AJ7)*AND(AJ7&lt;Calibration!F$7),Calibration!H$6,IF((Calibration!F$7&lt;AJ7)*AND(AJ7&lt;Calibration!F$9),Calibration!H$8,IF((Calibration!F$9&lt;AJ7)*AND(AJ7&lt;Calibration!F$11),Calibration!H$10,IF((Calibration!F$11&lt;AJ7)*AND(AJ7&lt;Calibration!F$13),Calibration!H$12,IF((Calibration!F$13&lt;AJ7)*AND(AJ7&lt;Calibration!F$15),Calibration!H$14,IF((Calibration!F$15&lt;AJ7)*AND(AJ7&lt;Calibration!F$17),Calibration!H$16,IF((Calibration!F$17&lt;AJ7)*AND(AJ7&lt;Calibration!F$19),Calibration!H$18,IF((Calibration!F$19&lt;AJ7)*AND(AJ7&lt;Calibration!F$21),Calibration!H$20,IF((Calibration!F$21&lt;AJ7)*AND(AJ7&lt;Calibration!F$23),Calibration!H$22,IF((Calibration!F$23&lt;AJ7)*AND(AJ7&lt;Calibration!F$25),Calibration!H$24,Calibration!H$26))))))))))</f>
        <v>72434.133333333346</v>
      </c>
      <c r="AO7" s="42">
        <f t="shared" si="3"/>
        <v>325.18129442573894</v>
      </c>
      <c r="AP7" s="85"/>
      <c r="AQ7" s="34">
        <f>P7/O7</f>
        <v>1.2727272727272727</v>
      </c>
      <c r="AR7" s="45"/>
      <c r="AS7" s="46">
        <f>(((AA9+AA10)/2)-((AA7+AA8)/2))/((AA7+AA8)/2)</f>
        <v>0.22296691667885266</v>
      </c>
      <c r="AT7" s="45"/>
      <c r="AU7" s="47"/>
      <c r="AV7" s="36"/>
      <c r="AW7" s="37"/>
      <c r="AX7" s="47"/>
      <c r="AY7" s="47"/>
      <c r="AZ7" s="49"/>
      <c r="BA7" s="47"/>
      <c r="BB7" s="47"/>
      <c r="BC7" s="50"/>
      <c r="BT7" s="2">
        <v>35</v>
      </c>
      <c r="BU7" s="2" t="s">
        <v>69</v>
      </c>
    </row>
    <row r="8" spans="1:73" ht="15" customHeight="1" thickBot="1" x14ac:dyDescent="0.55000000000000004">
      <c r="A8" s="162"/>
      <c r="B8" s="153"/>
      <c r="C8" s="163"/>
      <c r="D8" s="153"/>
      <c r="E8" s="164"/>
      <c r="F8" s="158"/>
      <c r="G8" s="153"/>
      <c r="H8" s="153"/>
      <c r="I8" s="153"/>
      <c r="J8" s="153"/>
      <c r="K8" s="153"/>
      <c r="L8" s="153"/>
      <c r="M8" s="165"/>
      <c r="N8" s="158"/>
      <c r="O8" s="153"/>
      <c r="P8" s="153"/>
      <c r="Q8" s="153"/>
      <c r="R8" s="153"/>
      <c r="S8" s="158"/>
      <c r="T8" s="150"/>
      <c r="U8" s="150"/>
      <c r="V8" s="150"/>
      <c r="W8" s="150"/>
      <c r="X8" s="159"/>
      <c r="Y8" s="153"/>
      <c r="Z8" s="154"/>
      <c r="AA8" s="34">
        <f t="shared" si="4"/>
        <v>27.237921621621627</v>
      </c>
      <c r="AB8" s="52">
        <f>AA8/Z7</f>
        <v>1.089516864864865</v>
      </c>
      <c r="AC8" s="53">
        <f>AC7</f>
        <v>42836</v>
      </c>
      <c r="AD8" s="54">
        <v>15</v>
      </c>
      <c r="AE8" s="54">
        <v>15</v>
      </c>
      <c r="AF8" s="55">
        <v>14.8</v>
      </c>
      <c r="AG8" s="56">
        <v>10176</v>
      </c>
      <c r="AH8" s="57">
        <f>AH7</f>
        <v>7</v>
      </c>
      <c r="AI8" s="55">
        <v>8090</v>
      </c>
      <c r="AJ8" s="55">
        <v>71.5</v>
      </c>
      <c r="AK8" s="58">
        <f t="shared" si="0"/>
        <v>222</v>
      </c>
      <c r="AL8" s="58">
        <f t="shared" si="1"/>
        <v>3330</v>
      </c>
      <c r="AM8" s="52">
        <f t="shared" si="2"/>
        <v>2.4294294294294296</v>
      </c>
      <c r="AN8" s="41">
        <f>AJ8*1000*IF((Calibration!H$6&lt;AJ8)*AND(AJ8&lt;Calibration!F$7),Calibration!H$6,IF((Calibration!F$7&lt;AJ8)*AND(AJ8&lt;Calibration!F$9),Calibration!H$8,IF((Calibration!F$9&lt;AJ8)*AND(AJ8&lt;Calibration!F$11),Calibration!H$10,IF((Calibration!F$11&lt;AJ8)*AND(AJ8&lt;Calibration!F$13),Calibration!H$12,IF((Calibration!F$13&lt;AJ8)*AND(AJ8&lt;Calibration!F$15),Calibration!H$14,IF((Calibration!F$15&lt;AJ8)*AND(AJ8&lt;Calibration!F$17),Calibration!H$16,IF((Calibration!F$17&lt;AJ8)*AND(AJ8&lt;Calibration!F$19),Calibration!H$18,IF((Calibration!F$19&lt;AJ8)*AND(AJ8&lt;Calibration!F$21),Calibration!H$20,IF((Calibration!F$21&lt;AJ8)*AND(AJ8&lt;Calibration!F$23),Calibration!H$22,IF((Calibration!F$23&lt;AJ8)*AND(AJ8&lt;Calibration!F$25),Calibration!H$24,Calibration!H$26))))))))))</f>
        <v>72739.333333333343</v>
      </c>
      <c r="AO8" s="59">
        <f t="shared" si="3"/>
        <v>327.65465465465468</v>
      </c>
      <c r="AP8" s="86"/>
      <c r="AQ8" s="51">
        <f>P7/O7</f>
        <v>1.2727272727272727</v>
      </c>
      <c r="AR8" s="62"/>
      <c r="AS8" s="63">
        <f>(((AA9+AA10)/2)-((AA7+AA8)/2))/((AA7+AA8)/2)</f>
        <v>0.22296691667885266</v>
      </c>
      <c r="AT8" s="62"/>
      <c r="AU8" s="64"/>
      <c r="AV8" s="53"/>
      <c r="AW8" s="54"/>
      <c r="AX8" s="64"/>
      <c r="AY8" s="64"/>
      <c r="AZ8" s="66"/>
      <c r="BA8" s="64"/>
      <c r="BB8" s="64"/>
      <c r="BC8" s="67"/>
      <c r="BT8" s="2">
        <v>40</v>
      </c>
      <c r="BU8" s="2" t="s">
        <v>70</v>
      </c>
    </row>
    <row r="9" spans="1:73" ht="15" customHeight="1" thickBot="1" x14ac:dyDescent="0.55000000000000004">
      <c r="A9" s="162"/>
      <c r="B9" s="153"/>
      <c r="C9" s="163"/>
      <c r="D9" s="153"/>
      <c r="E9" s="164"/>
      <c r="F9" s="158"/>
      <c r="G9" s="153"/>
      <c r="H9" s="153"/>
      <c r="I9" s="153"/>
      <c r="J9" s="153"/>
      <c r="K9" s="153"/>
      <c r="L9" s="153"/>
      <c r="M9" s="165"/>
      <c r="N9" s="158"/>
      <c r="O9" s="153"/>
      <c r="P9" s="153"/>
      <c r="Q9" s="153"/>
      <c r="R9" s="153"/>
      <c r="S9" s="158"/>
      <c r="T9" s="150"/>
      <c r="U9" s="150"/>
      <c r="V9" s="150"/>
      <c r="W9" s="150"/>
      <c r="X9" s="155">
        <v>10176</v>
      </c>
      <c r="Y9" s="153"/>
      <c r="Z9" s="154"/>
      <c r="AA9" s="34">
        <f t="shared" si="4"/>
        <v>33.26190972972973</v>
      </c>
      <c r="AB9" s="52">
        <f>AA9/Z7</f>
        <v>1.3304763891891893</v>
      </c>
      <c r="AC9" s="53">
        <f>AC7+21</f>
        <v>42857</v>
      </c>
      <c r="AD9" s="54">
        <v>15</v>
      </c>
      <c r="AE9" s="54">
        <v>15</v>
      </c>
      <c r="AF9" s="55">
        <v>14.8</v>
      </c>
      <c r="AG9" s="56">
        <v>10173</v>
      </c>
      <c r="AH9" s="57">
        <f>AC9-C7</f>
        <v>28</v>
      </c>
      <c r="AI9" s="55">
        <v>8100</v>
      </c>
      <c r="AJ9" s="55">
        <v>84.9</v>
      </c>
      <c r="AK9" s="58">
        <f t="shared" si="0"/>
        <v>222</v>
      </c>
      <c r="AL9" s="58">
        <f t="shared" si="1"/>
        <v>3330</v>
      </c>
      <c r="AM9" s="52">
        <f t="shared" si="2"/>
        <v>2.4324324324324325</v>
      </c>
      <c r="AN9" s="41">
        <f>AJ9*1000*IF((Calibration!H$6&lt;AJ9)*AND(AJ9&lt;Calibration!F$7),Calibration!H$6,IF((Calibration!F$7&lt;AJ9)*AND(AJ9&lt;Calibration!F$9),Calibration!H$8,IF((Calibration!F$9&lt;AJ9)*AND(AJ9&lt;Calibration!F$11),Calibration!H$10,IF((Calibration!F$11&lt;AJ9)*AND(AJ9&lt;Calibration!F$13),Calibration!H$12,IF((Calibration!F$13&lt;AJ9)*AND(AJ9&lt;Calibration!F$15),Calibration!H$14,IF((Calibration!F$15&lt;AJ9)*AND(AJ9&lt;Calibration!F$17),Calibration!H$16,IF((Calibration!F$17&lt;AJ9)*AND(AJ9&lt;Calibration!F$19),Calibration!H$18,IF((Calibration!F$19&lt;AJ9)*AND(AJ9&lt;Calibration!F$21),Calibration!H$20,IF((Calibration!F$21&lt;AJ9)*AND(AJ9&lt;Calibration!F$23),Calibration!H$22,IF((Calibration!F$23&lt;AJ9)*AND(AJ9&lt;Calibration!F$25),Calibration!H$24,Calibration!H$26))))))))))</f>
        <v>86371.6</v>
      </c>
      <c r="AO9" s="59">
        <f t="shared" si="3"/>
        <v>389.06126126126128</v>
      </c>
      <c r="AP9" s="86"/>
      <c r="AQ9" s="51">
        <f>P7/O7</f>
        <v>1.2727272727272727</v>
      </c>
      <c r="AR9" s="62"/>
      <c r="AS9" s="63">
        <f>(((AA9+AA10)/2)-((AA7+AA8)/2))/((AA7+AA8)/2)</f>
        <v>0.22296691667885266</v>
      </c>
      <c r="AT9" s="62"/>
      <c r="AU9" s="64"/>
      <c r="AV9" s="53"/>
      <c r="AW9" s="54"/>
      <c r="AX9" s="64"/>
      <c r="AY9" s="64"/>
      <c r="AZ9" s="66"/>
      <c r="BA9" s="64"/>
      <c r="BB9" s="64"/>
      <c r="BC9" s="67"/>
      <c r="BT9" s="2">
        <v>45</v>
      </c>
      <c r="BU9" s="2" t="s">
        <v>71</v>
      </c>
    </row>
    <row r="10" spans="1:73" ht="15" customHeight="1" thickBot="1" x14ac:dyDescent="0.55000000000000004">
      <c r="A10" s="167"/>
      <c r="B10" s="153"/>
      <c r="C10" s="163"/>
      <c r="D10" s="153"/>
      <c r="E10" s="164"/>
      <c r="F10" s="156"/>
      <c r="G10" s="153"/>
      <c r="H10" s="153"/>
      <c r="I10" s="153"/>
      <c r="J10" s="153"/>
      <c r="K10" s="153"/>
      <c r="L10" s="153"/>
      <c r="M10" s="165"/>
      <c r="N10" s="156"/>
      <c r="O10" s="153"/>
      <c r="P10" s="153"/>
      <c r="Q10" s="153"/>
      <c r="R10" s="153"/>
      <c r="S10" s="156"/>
      <c r="T10" s="152"/>
      <c r="U10" s="152"/>
      <c r="V10" s="152"/>
      <c r="W10" s="152"/>
      <c r="X10" s="156"/>
      <c r="Y10" s="153"/>
      <c r="Z10" s="154"/>
      <c r="AA10" s="34">
        <f t="shared" si="4"/>
        <v>33.063507733333338</v>
      </c>
      <c r="AB10" s="87">
        <f>AA10/Z7</f>
        <v>1.3225403093333334</v>
      </c>
      <c r="AC10" s="70">
        <f>AC9</f>
        <v>42857</v>
      </c>
      <c r="AD10" s="71">
        <v>15</v>
      </c>
      <c r="AE10" s="71">
        <v>15</v>
      </c>
      <c r="AF10" s="72">
        <v>15</v>
      </c>
      <c r="AG10" s="73">
        <v>10174</v>
      </c>
      <c r="AH10" s="74">
        <f>AH9</f>
        <v>28</v>
      </c>
      <c r="AI10" s="72">
        <v>8100</v>
      </c>
      <c r="AJ10" s="72">
        <v>85.6</v>
      </c>
      <c r="AK10" s="75">
        <f t="shared" si="0"/>
        <v>225</v>
      </c>
      <c r="AL10" s="75">
        <f t="shared" si="1"/>
        <v>3375</v>
      </c>
      <c r="AM10" s="69">
        <f t="shared" si="2"/>
        <v>2.4</v>
      </c>
      <c r="AN10" s="41">
        <f>AJ10*1000*IF((Calibration!H$6&lt;AJ10)*AND(AJ10&lt;Calibration!F$7),Calibration!H$6,IF((Calibration!F$7&lt;AJ10)*AND(AJ10&lt;Calibration!F$9),Calibration!H$8,IF((Calibration!F$9&lt;AJ10)*AND(AJ10&lt;Calibration!F$11),Calibration!H$10,IF((Calibration!F$11&lt;AJ10)*AND(AJ10&lt;Calibration!F$13),Calibration!H$12,IF((Calibration!F$13&lt;AJ10)*AND(AJ10&lt;Calibration!F$15),Calibration!H$14,IF((Calibration!F$15&lt;AJ10)*AND(AJ10&lt;Calibration!F$17),Calibration!H$16,IF((Calibration!F$17&lt;AJ10)*AND(AJ10&lt;Calibration!F$19),Calibration!H$18,IF((Calibration!F$19&lt;AJ10)*AND(AJ10&lt;Calibration!F$21),Calibration!H$20,IF((Calibration!F$21&lt;AJ10)*AND(AJ10&lt;Calibration!F$23),Calibration!H$22,IF((Calibration!F$23&lt;AJ10)*AND(AJ10&lt;Calibration!F$25),Calibration!H$24,Calibration!H$26))))))))))</f>
        <v>87083.733333333337</v>
      </c>
      <c r="AO10" s="76">
        <f t="shared" si="3"/>
        <v>387.03881481481483</v>
      </c>
      <c r="AP10" s="88"/>
      <c r="AQ10" s="89">
        <f>P7/O7</f>
        <v>1.2727272727272727</v>
      </c>
      <c r="AR10" s="79"/>
      <c r="AS10" s="80">
        <f>(((AA9+AA10)/2)-((AA7+AA8)/2))/((AA7+AA8)/2)</f>
        <v>0.22296691667885266</v>
      </c>
      <c r="AT10" s="79"/>
      <c r="AU10" s="81"/>
      <c r="AV10" s="70"/>
      <c r="AW10" s="71"/>
      <c r="AX10" s="81"/>
      <c r="AY10" s="81"/>
      <c r="AZ10" s="83"/>
      <c r="BA10" s="81"/>
      <c r="BB10" s="81"/>
      <c r="BC10" s="84"/>
      <c r="BT10" s="2">
        <v>50</v>
      </c>
      <c r="BU10" s="2" t="s">
        <v>72</v>
      </c>
    </row>
    <row r="11" spans="1:73" ht="15" customHeight="1" thickBot="1" x14ac:dyDescent="0.55000000000000004">
      <c r="A11" s="166">
        <v>3</v>
      </c>
      <c r="B11" s="153">
        <v>27</v>
      </c>
      <c r="C11" s="163">
        <v>42829</v>
      </c>
      <c r="D11" s="153" t="s">
        <v>65</v>
      </c>
      <c r="E11" s="164">
        <v>0.61458333333333337</v>
      </c>
      <c r="F11" s="157"/>
      <c r="G11" s="153" t="s">
        <v>52</v>
      </c>
      <c r="H11" s="153" t="s">
        <v>44</v>
      </c>
      <c r="I11" s="153" t="s">
        <v>45</v>
      </c>
      <c r="J11" s="153">
        <v>4</v>
      </c>
      <c r="K11" s="153">
        <v>4</v>
      </c>
      <c r="L11" s="153">
        <v>5</v>
      </c>
      <c r="M11" s="165">
        <v>140</v>
      </c>
      <c r="N11" s="157" t="s">
        <v>3</v>
      </c>
      <c r="O11" s="153">
        <v>11</v>
      </c>
      <c r="P11" s="153">
        <v>15</v>
      </c>
      <c r="Q11" s="153" t="s">
        <v>53</v>
      </c>
      <c r="R11" s="153">
        <v>17.7</v>
      </c>
      <c r="S11" s="157"/>
      <c r="T11" s="151"/>
      <c r="U11" s="151"/>
      <c r="V11" s="151"/>
      <c r="W11" s="151"/>
      <c r="X11" s="157">
        <v>10177</v>
      </c>
      <c r="Y11" s="153"/>
      <c r="Z11" s="154">
        <f>LOOKUP(N11,$BU$4:$BU$14,$BT$4:$BT$14)</f>
        <v>30</v>
      </c>
      <c r="AA11" s="34">
        <f t="shared" si="4"/>
        <v>28.004572617449668</v>
      </c>
      <c r="AB11" s="35">
        <f>AA11/Z11</f>
        <v>0.93348575391498889</v>
      </c>
      <c r="AC11" s="36">
        <f>C11+7</f>
        <v>42836</v>
      </c>
      <c r="AD11" s="37">
        <v>15</v>
      </c>
      <c r="AE11" s="37">
        <v>15</v>
      </c>
      <c r="AF11" s="38">
        <v>14.9</v>
      </c>
      <c r="AG11" s="39">
        <v>10179</v>
      </c>
      <c r="AH11" s="40">
        <f>AC11-C11</f>
        <v>7</v>
      </c>
      <c r="AI11" s="38">
        <v>8145</v>
      </c>
      <c r="AJ11" s="38">
        <v>73.7</v>
      </c>
      <c r="AK11" s="41">
        <f t="shared" si="0"/>
        <v>223.5</v>
      </c>
      <c r="AL11" s="41">
        <f t="shared" si="1"/>
        <v>3352.5</v>
      </c>
      <c r="AM11" s="35">
        <f t="shared" si="2"/>
        <v>2.4295302013422817</v>
      </c>
      <c r="AN11" s="41">
        <f>AJ11*1000*IF((Calibration!H$6&lt;AJ11)*AND(AJ11&lt;Calibration!F$7),Calibration!H$6,IF((Calibration!F$7&lt;AJ11)*AND(AJ11&lt;Calibration!F$9),Calibration!H$8,IF((Calibration!F$9&lt;AJ11)*AND(AJ11&lt;Calibration!F$11),Calibration!H$10,IF((Calibration!F$11&lt;AJ11)*AND(AJ11&lt;Calibration!F$13),Calibration!H$12,IF((Calibration!F$13&lt;AJ11)*AND(AJ11&lt;Calibration!F$15),Calibration!H$14,IF((Calibration!F$15&lt;AJ11)*AND(AJ11&lt;Calibration!F$17),Calibration!H$16,IF((Calibration!F$17&lt;AJ11)*AND(AJ11&lt;Calibration!F$19),Calibration!H$18,IF((Calibration!F$19&lt;AJ11)*AND(AJ11&lt;Calibration!F$21),Calibration!H$20,IF((Calibration!F$21&lt;AJ11)*AND(AJ11&lt;Calibration!F$23),Calibration!H$22,IF((Calibration!F$23&lt;AJ11)*AND(AJ11&lt;Calibration!F$25),Calibration!H$24,Calibration!H$26))))))))))</f>
        <v>74977.466666666674</v>
      </c>
      <c r="AO11" s="42">
        <f t="shared" si="3"/>
        <v>335.46964951528713</v>
      </c>
      <c r="AP11" s="85"/>
      <c r="AQ11" s="90">
        <f>P11/O11</f>
        <v>1.3636363636363635</v>
      </c>
      <c r="AR11" s="45"/>
      <c r="AS11" s="46">
        <f>(((AA13+AA14)/2)-((AA11+AA12)/2))/((AA11+AA12)/2)</f>
        <v>0.23335988891111842</v>
      </c>
      <c r="AT11" s="45"/>
      <c r="AU11" s="47"/>
      <c r="AV11" s="48"/>
      <c r="AW11" s="37"/>
      <c r="AX11" s="47"/>
      <c r="AY11" s="47"/>
      <c r="AZ11" s="49"/>
      <c r="BA11" s="47"/>
      <c r="BB11" s="47"/>
      <c r="BC11" s="50"/>
      <c r="BT11" s="2">
        <v>55</v>
      </c>
      <c r="BU11" s="2" t="s">
        <v>73</v>
      </c>
    </row>
    <row r="12" spans="1:73" ht="15" customHeight="1" thickBot="1" x14ac:dyDescent="0.55000000000000004">
      <c r="A12" s="162"/>
      <c r="B12" s="153"/>
      <c r="C12" s="163"/>
      <c r="D12" s="153"/>
      <c r="E12" s="164"/>
      <c r="F12" s="158"/>
      <c r="G12" s="153"/>
      <c r="H12" s="153"/>
      <c r="I12" s="153"/>
      <c r="J12" s="153"/>
      <c r="K12" s="153"/>
      <c r="L12" s="153"/>
      <c r="M12" s="165"/>
      <c r="N12" s="158"/>
      <c r="O12" s="153"/>
      <c r="P12" s="153"/>
      <c r="Q12" s="153"/>
      <c r="R12" s="153"/>
      <c r="S12" s="158"/>
      <c r="T12" s="150"/>
      <c r="U12" s="150"/>
      <c r="V12" s="150"/>
      <c r="W12" s="150"/>
      <c r="X12" s="159"/>
      <c r="Y12" s="153"/>
      <c r="Z12" s="154"/>
      <c r="AA12" s="34">
        <f t="shared" si="4"/>
        <v>28.117027558528434</v>
      </c>
      <c r="AB12" s="52">
        <f>AA12/Z11</f>
        <v>0.93723425195094778</v>
      </c>
      <c r="AC12" s="53">
        <f>AC11</f>
        <v>42836</v>
      </c>
      <c r="AD12" s="54">
        <v>15</v>
      </c>
      <c r="AE12" s="54">
        <v>15</v>
      </c>
      <c r="AF12" s="55">
        <v>14.95</v>
      </c>
      <c r="AG12" s="56">
        <v>10180</v>
      </c>
      <c r="AH12" s="57">
        <f>AH11</f>
        <v>7</v>
      </c>
      <c r="AI12" s="55">
        <v>8145</v>
      </c>
      <c r="AJ12" s="55">
        <v>74.2</v>
      </c>
      <c r="AK12" s="58">
        <f t="shared" si="0"/>
        <v>224.25</v>
      </c>
      <c r="AL12" s="58">
        <f t="shared" si="1"/>
        <v>3363.75</v>
      </c>
      <c r="AM12" s="52">
        <f t="shared" si="2"/>
        <v>2.4214046822742477</v>
      </c>
      <c r="AN12" s="41">
        <f>AJ12*1000*IF((Calibration!H$6&lt;AJ12)*AND(AJ12&lt;Calibration!F$7),Calibration!H$6,IF((Calibration!F$7&lt;AJ12)*AND(AJ12&lt;Calibration!F$9),Calibration!H$8,IF((Calibration!F$9&lt;AJ12)*AND(AJ12&lt;Calibration!F$11),Calibration!H$10,IF((Calibration!F$11&lt;AJ12)*AND(AJ12&lt;Calibration!F$13),Calibration!H$12,IF((Calibration!F$13&lt;AJ12)*AND(AJ12&lt;Calibration!F$15),Calibration!H$14,IF((Calibration!F$15&lt;AJ12)*AND(AJ12&lt;Calibration!F$17),Calibration!H$16,IF((Calibration!F$17&lt;AJ12)*AND(AJ12&lt;Calibration!F$19),Calibration!H$18,IF((Calibration!F$19&lt;AJ12)*AND(AJ12&lt;Calibration!F$21),Calibration!H$20,IF((Calibration!F$21&lt;AJ12)*AND(AJ12&lt;Calibration!F$23),Calibration!H$22,IF((Calibration!F$23&lt;AJ12)*AND(AJ12&lt;Calibration!F$25),Calibration!H$24,Calibration!H$26))))))))))</f>
        <v>75486.133333333346</v>
      </c>
      <c r="AO12" s="59">
        <f t="shared" si="3"/>
        <v>336.6159791898923</v>
      </c>
      <c r="AP12" s="91"/>
      <c r="AQ12" s="51">
        <f>P11/O11</f>
        <v>1.3636363636363635</v>
      </c>
      <c r="AR12" s="62"/>
      <c r="AS12" s="63">
        <f>(((AA13+AA14)/2)-((AA11+AA12)/2))/((AA11+AA12)/2)</f>
        <v>0.23335988891111842</v>
      </c>
      <c r="AT12" s="62"/>
      <c r="AU12" s="64"/>
      <c r="AV12" s="65"/>
      <c r="AW12" s="54"/>
      <c r="AX12" s="64"/>
      <c r="AY12" s="64"/>
      <c r="AZ12" s="66"/>
      <c r="BA12" s="64"/>
      <c r="BB12" s="64"/>
      <c r="BC12" s="67"/>
      <c r="BT12" s="2">
        <v>60</v>
      </c>
      <c r="BU12" s="2" t="s">
        <v>74</v>
      </c>
    </row>
    <row r="13" spans="1:73" ht="15" customHeight="1" thickBot="1" x14ac:dyDescent="0.55000000000000004">
      <c r="A13" s="162"/>
      <c r="B13" s="153"/>
      <c r="C13" s="163"/>
      <c r="D13" s="153"/>
      <c r="E13" s="164"/>
      <c r="F13" s="158"/>
      <c r="G13" s="153"/>
      <c r="H13" s="153"/>
      <c r="I13" s="153"/>
      <c r="J13" s="153"/>
      <c r="K13" s="153"/>
      <c r="L13" s="153"/>
      <c r="M13" s="165"/>
      <c r="N13" s="158"/>
      <c r="O13" s="153"/>
      <c r="P13" s="153"/>
      <c r="Q13" s="153"/>
      <c r="R13" s="153"/>
      <c r="S13" s="158"/>
      <c r="T13" s="150"/>
      <c r="U13" s="150"/>
      <c r="V13" s="150"/>
      <c r="W13" s="150"/>
      <c r="X13" s="155">
        <v>10180</v>
      </c>
      <c r="Y13" s="153"/>
      <c r="Z13" s="154"/>
      <c r="AA13" s="34">
        <f t="shared" si="4"/>
        <v>33.981191891891896</v>
      </c>
      <c r="AB13" s="52">
        <f>AA13/Z11</f>
        <v>1.1327063963963966</v>
      </c>
      <c r="AC13" s="53">
        <f>AC11+21</f>
        <v>42857</v>
      </c>
      <c r="AD13" s="54">
        <v>15</v>
      </c>
      <c r="AE13" s="54">
        <v>15</v>
      </c>
      <c r="AF13" s="55">
        <v>14.8</v>
      </c>
      <c r="AG13" s="56">
        <v>10177</v>
      </c>
      <c r="AH13" s="57">
        <f>AC13-C11</f>
        <v>28</v>
      </c>
      <c r="AI13" s="55">
        <v>8135</v>
      </c>
      <c r="AJ13" s="55">
        <v>86.5</v>
      </c>
      <c r="AK13" s="58">
        <f t="shared" si="0"/>
        <v>222</v>
      </c>
      <c r="AL13" s="58">
        <f t="shared" si="1"/>
        <v>3330</v>
      </c>
      <c r="AM13" s="52">
        <f t="shared" si="2"/>
        <v>2.4429429429429428</v>
      </c>
      <c r="AN13" s="41">
        <f>AJ13*1000*IF((Calibration!H$6&lt;AJ13)*AND(AJ13&lt;Calibration!F$7),Calibration!H$6,IF((Calibration!F$7&lt;AJ13)*AND(AJ13&lt;Calibration!F$9),Calibration!H$8,IF((Calibration!F$9&lt;AJ13)*AND(AJ13&lt;Calibration!F$11),Calibration!H$10,IF((Calibration!F$11&lt;AJ13)*AND(AJ13&lt;Calibration!F$13),Calibration!H$12,IF((Calibration!F$13&lt;AJ13)*AND(AJ13&lt;Calibration!F$15),Calibration!H$14,IF((Calibration!F$15&lt;AJ13)*AND(AJ13&lt;Calibration!F$17),Calibration!H$16,IF((Calibration!F$17&lt;AJ13)*AND(AJ13&lt;Calibration!F$19),Calibration!H$18,IF((Calibration!F$19&lt;AJ13)*AND(AJ13&lt;Calibration!F$21),Calibration!H$20,IF((Calibration!F$21&lt;AJ13)*AND(AJ13&lt;Calibration!F$23),Calibration!H$22,IF((Calibration!F$23&lt;AJ13)*AND(AJ13&lt;Calibration!F$25),Calibration!H$24,Calibration!H$26))))))))))</f>
        <v>87999.333333333343</v>
      </c>
      <c r="AO13" s="59">
        <f t="shared" si="3"/>
        <v>396.39339339339341</v>
      </c>
      <c r="AP13" s="86"/>
      <c r="AQ13" s="51">
        <f>P11/O11</f>
        <v>1.3636363636363635</v>
      </c>
      <c r="AR13" s="62"/>
      <c r="AS13" s="63">
        <f>(((AA13+AA14)/2)-((AA11+AA12)/2))/((AA11+AA12)/2)</f>
        <v>0.23335988891111842</v>
      </c>
      <c r="AT13" s="62"/>
      <c r="AU13" s="64"/>
      <c r="AV13" s="65"/>
      <c r="AW13" s="54"/>
      <c r="AX13" s="64"/>
      <c r="AY13" s="64"/>
      <c r="AZ13" s="66"/>
      <c r="BA13" s="64"/>
      <c r="BB13" s="64"/>
      <c r="BC13" s="67"/>
      <c r="BT13" s="2">
        <v>65</v>
      </c>
      <c r="BU13" s="2" t="s">
        <v>75</v>
      </c>
    </row>
    <row r="14" spans="1:73" ht="15" customHeight="1" thickBot="1" x14ac:dyDescent="0.55000000000000004">
      <c r="A14" s="167"/>
      <c r="B14" s="153"/>
      <c r="C14" s="163"/>
      <c r="D14" s="153"/>
      <c r="E14" s="164"/>
      <c r="F14" s="156"/>
      <c r="G14" s="153"/>
      <c r="H14" s="153"/>
      <c r="I14" s="153"/>
      <c r="J14" s="153"/>
      <c r="K14" s="153"/>
      <c r="L14" s="153"/>
      <c r="M14" s="165"/>
      <c r="N14" s="156"/>
      <c r="O14" s="153"/>
      <c r="P14" s="153"/>
      <c r="Q14" s="153"/>
      <c r="R14" s="153"/>
      <c r="S14" s="156"/>
      <c r="T14" s="152"/>
      <c r="U14" s="152"/>
      <c r="V14" s="152"/>
      <c r="W14" s="152"/>
      <c r="X14" s="156"/>
      <c r="Y14" s="153"/>
      <c r="Z14" s="154"/>
      <c r="AA14" s="34">
        <f t="shared" si="4"/>
        <v>35.236938666666667</v>
      </c>
      <c r="AB14" s="87">
        <f>AA14/Z11</f>
        <v>1.1745646222222221</v>
      </c>
      <c r="AC14" s="70">
        <f>AC13</f>
        <v>42857</v>
      </c>
      <c r="AD14" s="71">
        <v>15</v>
      </c>
      <c r="AE14" s="71">
        <v>15</v>
      </c>
      <c r="AF14" s="72">
        <v>15</v>
      </c>
      <c r="AG14" s="73">
        <v>10178</v>
      </c>
      <c r="AH14" s="74">
        <f>AH13</f>
        <v>28</v>
      </c>
      <c r="AI14" s="72">
        <v>8145</v>
      </c>
      <c r="AJ14" s="72">
        <v>90.5</v>
      </c>
      <c r="AK14" s="75">
        <f t="shared" si="0"/>
        <v>225</v>
      </c>
      <c r="AL14" s="75">
        <f t="shared" si="1"/>
        <v>3375</v>
      </c>
      <c r="AM14" s="69">
        <f t="shared" si="2"/>
        <v>2.4133333333333336</v>
      </c>
      <c r="AN14" s="41">
        <f>AJ14*1000*IF((Calibration!H$6&lt;AJ14)*AND(AJ14&lt;Calibration!F$7),Calibration!H$6,IF((Calibration!F$7&lt;AJ14)*AND(AJ14&lt;Calibration!F$9),Calibration!H$8,IF((Calibration!F$9&lt;AJ14)*AND(AJ14&lt;Calibration!F$11),Calibration!H$10,IF((Calibration!F$11&lt;AJ14)*AND(AJ14&lt;Calibration!F$13),Calibration!H$12,IF((Calibration!F$13&lt;AJ14)*AND(AJ14&lt;Calibration!F$15),Calibration!H$14,IF((Calibration!F$15&lt;AJ14)*AND(AJ14&lt;Calibration!F$17),Calibration!H$16,IF((Calibration!F$17&lt;AJ14)*AND(AJ14&lt;Calibration!F$19),Calibration!H$18,IF((Calibration!F$19&lt;AJ14)*AND(AJ14&lt;Calibration!F$21),Calibration!H$20,IF((Calibration!F$21&lt;AJ14)*AND(AJ14&lt;Calibration!F$23),Calibration!H$22,IF((Calibration!F$23&lt;AJ14)*AND(AJ14&lt;Calibration!F$25),Calibration!H$24,Calibration!H$26))))))))))</f>
        <v>92068.666666666672</v>
      </c>
      <c r="AO14" s="76">
        <f t="shared" si="3"/>
        <v>409.19407407407408</v>
      </c>
      <c r="AP14" s="88"/>
      <c r="AQ14" s="89">
        <f>P11/O11</f>
        <v>1.3636363636363635</v>
      </c>
      <c r="AR14" s="79"/>
      <c r="AS14" s="80">
        <f>(((AA13+AA14)/2)-((AA11+AA12)/2))/((AA11+AA12)/2)</f>
        <v>0.23335988891111842</v>
      </c>
      <c r="AT14" s="79"/>
      <c r="AU14" s="81"/>
      <c r="AV14" s="82"/>
      <c r="AW14" s="71"/>
      <c r="AX14" s="81"/>
      <c r="AY14" s="81"/>
      <c r="AZ14" s="83"/>
      <c r="BA14" s="81"/>
      <c r="BB14" s="81"/>
      <c r="BC14" s="84"/>
      <c r="BT14" s="2">
        <v>70</v>
      </c>
      <c r="BU14" s="2" t="s">
        <v>76</v>
      </c>
    </row>
    <row r="15" spans="1:73" ht="15" thickBot="1" x14ac:dyDescent="0.55000000000000004">
      <c r="A15" s="186">
        <v>4</v>
      </c>
      <c r="B15" s="174"/>
      <c r="C15" s="177"/>
      <c r="D15" s="174"/>
      <c r="E15" s="180"/>
      <c r="F15" s="174"/>
      <c r="G15" s="174"/>
      <c r="H15" s="174"/>
      <c r="I15" s="174"/>
      <c r="J15" s="174"/>
      <c r="K15" s="174"/>
      <c r="L15" s="174"/>
      <c r="M15" s="183"/>
      <c r="N15" s="174" t="s">
        <v>70</v>
      </c>
      <c r="O15" s="174">
        <v>11</v>
      </c>
      <c r="P15" s="174"/>
      <c r="Q15" s="174"/>
      <c r="R15" s="174"/>
      <c r="S15" s="189"/>
      <c r="T15" s="189"/>
      <c r="U15" s="189"/>
      <c r="V15" s="189"/>
      <c r="W15" s="189"/>
      <c r="X15" s="174"/>
      <c r="Y15" s="174"/>
      <c r="Z15" s="193">
        <f>LOOKUP(N15,$BU$4:$BU$14,$BT$4:$BT$14)</f>
        <v>40</v>
      </c>
      <c r="AA15" s="34">
        <f t="shared" si="4"/>
        <v>30.934432533333339</v>
      </c>
      <c r="AB15" s="35">
        <f t="shared" ref="AB15" si="5">AA15/Z15</f>
        <v>0.77336081333333351</v>
      </c>
      <c r="AC15" s="36"/>
      <c r="AD15" s="37">
        <v>15</v>
      </c>
      <c r="AE15" s="37">
        <v>15</v>
      </c>
      <c r="AF15" s="38">
        <v>15</v>
      </c>
      <c r="AG15" s="39"/>
      <c r="AH15" s="40">
        <f>AC15-C15</f>
        <v>0</v>
      </c>
      <c r="AI15" s="38"/>
      <c r="AJ15" s="38">
        <v>80.8</v>
      </c>
      <c r="AK15" s="41">
        <f t="shared" ref="AK15:AK62" si="6">AE15*AF15</f>
        <v>225</v>
      </c>
      <c r="AL15" s="41">
        <f t="shared" ref="AL15:AL62" si="7">AK15*AD15</f>
        <v>3375</v>
      </c>
      <c r="AM15" s="35">
        <f t="shared" ref="AM15:AM62" si="8">AI15/AL15</f>
        <v>0</v>
      </c>
      <c r="AN15" s="41">
        <f>AJ15*1000*IF((Calibration!H$6&lt;AJ15)*AND(AJ15&lt;Calibration!F$7),Calibration!H$6,IF((Calibration!F$7&lt;AJ15)*AND(AJ15&lt;Calibration!F$9),Calibration!H$8,IF((Calibration!F$9&lt;AJ15)*AND(AJ15&lt;Calibration!F$11),Calibration!H$10,IF((Calibration!F$11&lt;AJ15)*AND(AJ15&lt;Calibration!F$13),Calibration!H$12,IF((Calibration!F$13&lt;AJ15)*AND(AJ15&lt;Calibration!F$15),Calibration!H$14,IF((Calibration!F$15&lt;AJ15)*AND(AJ15&lt;Calibration!F$17),Calibration!H$16,IF((Calibration!F$17&lt;AJ15)*AND(AJ15&lt;Calibration!F$19),Calibration!H$18,IF((Calibration!F$19&lt;AJ15)*AND(AJ15&lt;Calibration!F$21),Calibration!H$20,IF((Calibration!F$21&lt;AJ15)*AND(AJ15&lt;Calibration!F$23),Calibration!H$22,IF((Calibration!F$23&lt;AJ15)*AND(AJ15&lt;Calibration!F$25),Calibration!H$24,Calibration!H$26))))))))))</f>
        <v>82200.53333333334</v>
      </c>
      <c r="AO15" s="42">
        <f t="shared" ref="AO15:AO62" si="9">AN15/AK15</f>
        <v>365.33570370370376</v>
      </c>
      <c r="AP15" s="85"/>
      <c r="AQ15" s="34">
        <f>P15/O15</f>
        <v>0</v>
      </c>
      <c r="AR15" s="45"/>
      <c r="AS15" s="47">
        <f>(((AA17+AA18)/2)-((AA15+AA16)/2))/((AA15+AA16)/2)*100</f>
        <v>22.548184076614078</v>
      </c>
      <c r="AT15" s="45"/>
      <c r="AU15" s="47"/>
      <c r="AV15" s="48"/>
      <c r="AW15" s="37"/>
      <c r="AX15" s="47"/>
      <c r="AY15" s="47"/>
      <c r="AZ15" s="49"/>
      <c r="BA15" s="47"/>
      <c r="BB15" s="47"/>
      <c r="BC15" s="50"/>
    </row>
    <row r="16" spans="1:73" ht="15" thickBot="1" x14ac:dyDescent="0.55000000000000004">
      <c r="A16" s="187"/>
      <c r="B16" s="175"/>
      <c r="C16" s="178"/>
      <c r="D16" s="175"/>
      <c r="E16" s="181"/>
      <c r="F16" s="175"/>
      <c r="G16" s="175"/>
      <c r="H16" s="175"/>
      <c r="I16" s="175"/>
      <c r="J16" s="175"/>
      <c r="K16" s="175"/>
      <c r="L16" s="175"/>
      <c r="M16" s="184"/>
      <c r="N16" s="175"/>
      <c r="O16" s="175"/>
      <c r="P16" s="175"/>
      <c r="Q16" s="175"/>
      <c r="R16" s="175"/>
      <c r="S16" s="190"/>
      <c r="T16" s="190"/>
      <c r="U16" s="190"/>
      <c r="V16" s="190"/>
      <c r="W16" s="190"/>
      <c r="X16" s="175"/>
      <c r="Y16" s="175"/>
      <c r="Z16" s="194"/>
      <c r="AA16" s="34">
        <f t="shared" si="4"/>
        <v>30.047317866666667</v>
      </c>
      <c r="AB16" s="52">
        <f t="shared" ref="AB16" si="10">AA16/Z15</f>
        <v>0.75118294666666663</v>
      </c>
      <c r="AC16" s="53"/>
      <c r="AD16" s="54">
        <v>15</v>
      </c>
      <c r="AE16" s="54">
        <v>15</v>
      </c>
      <c r="AF16" s="55">
        <v>15</v>
      </c>
      <c r="AG16" s="56"/>
      <c r="AH16" s="57">
        <f>AC16-C15</f>
        <v>0</v>
      </c>
      <c r="AI16" s="55"/>
      <c r="AJ16" s="55">
        <v>78.8</v>
      </c>
      <c r="AK16" s="58">
        <f t="shared" si="6"/>
        <v>225</v>
      </c>
      <c r="AL16" s="58">
        <f t="shared" si="7"/>
        <v>3375</v>
      </c>
      <c r="AM16" s="52">
        <f t="shared" si="8"/>
        <v>0</v>
      </c>
      <c r="AN16" s="41">
        <f>AJ16*1000*IF((Calibration!H$6&lt;AJ16)*AND(AJ16&lt;Calibration!F$7),Calibration!H$6,IF((Calibration!F$7&lt;AJ16)*AND(AJ16&lt;Calibration!F$9),Calibration!H$8,IF((Calibration!F$9&lt;AJ16)*AND(AJ16&lt;Calibration!F$11),Calibration!H$10,IF((Calibration!F$11&lt;AJ16)*AND(AJ16&lt;Calibration!F$13),Calibration!H$12,IF((Calibration!F$13&lt;AJ16)*AND(AJ16&lt;Calibration!F$15),Calibration!H$14,IF((Calibration!F$15&lt;AJ16)*AND(AJ16&lt;Calibration!F$17),Calibration!H$16,IF((Calibration!F$17&lt;AJ16)*AND(AJ16&lt;Calibration!F$19),Calibration!H$18,IF((Calibration!F$19&lt;AJ16)*AND(AJ16&lt;Calibration!F$21),Calibration!H$20,IF((Calibration!F$21&lt;AJ16)*AND(AJ16&lt;Calibration!F$23),Calibration!H$22,IF((Calibration!F$23&lt;AJ16)*AND(AJ16&lt;Calibration!F$25),Calibration!H$24,Calibration!H$26))))))))))</f>
        <v>80165.866666666669</v>
      </c>
      <c r="AO16" s="59">
        <f t="shared" si="9"/>
        <v>356.29274074074073</v>
      </c>
      <c r="AP16" s="86"/>
      <c r="AQ16" s="51">
        <f>P15/O15</f>
        <v>0</v>
      </c>
      <c r="AR16" s="62"/>
      <c r="AS16" s="64">
        <f>(((AA17+AA18)/2)-((AA15+AA16)/2))/((AA15+AA16)/2)*100</f>
        <v>22.548184076614078</v>
      </c>
      <c r="AT16" s="62"/>
      <c r="AU16" s="64"/>
      <c r="AV16" s="65"/>
      <c r="AW16" s="54"/>
      <c r="AX16" s="64"/>
      <c r="AY16" s="64"/>
      <c r="AZ16" s="66"/>
      <c r="BA16" s="64"/>
      <c r="BB16" s="64"/>
      <c r="BC16" s="67"/>
    </row>
    <row r="17" spans="1:55" ht="15" thickBot="1" x14ac:dyDescent="0.55000000000000004">
      <c r="A17" s="187"/>
      <c r="B17" s="175"/>
      <c r="C17" s="178"/>
      <c r="D17" s="175"/>
      <c r="E17" s="181"/>
      <c r="F17" s="175"/>
      <c r="G17" s="175"/>
      <c r="H17" s="175"/>
      <c r="I17" s="175"/>
      <c r="J17" s="175"/>
      <c r="K17" s="175"/>
      <c r="L17" s="175"/>
      <c r="M17" s="184"/>
      <c r="N17" s="175"/>
      <c r="O17" s="175"/>
      <c r="P17" s="175"/>
      <c r="Q17" s="175"/>
      <c r="R17" s="175"/>
      <c r="S17" s="190"/>
      <c r="T17" s="190"/>
      <c r="U17" s="190"/>
      <c r="V17" s="190"/>
      <c r="W17" s="190"/>
      <c r="X17" s="175"/>
      <c r="Y17" s="175"/>
      <c r="Z17" s="194"/>
      <c r="AA17" s="34">
        <f t="shared" si="4"/>
        <v>37.632148266666675</v>
      </c>
      <c r="AB17" s="52">
        <f t="shared" ref="AB17" si="11">AA17/Z15</f>
        <v>0.94080370666666691</v>
      </c>
      <c r="AC17" s="53"/>
      <c r="AD17" s="54">
        <v>15</v>
      </c>
      <c r="AE17" s="54">
        <v>15</v>
      </c>
      <c r="AF17" s="55">
        <v>15</v>
      </c>
      <c r="AG17" s="56"/>
      <c r="AH17" s="57">
        <f>AC17-C15</f>
        <v>0</v>
      </c>
      <c r="AI17" s="55"/>
      <c r="AJ17" s="55">
        <v>95.9</v>
      </c>
      <c r="AK17" s="58">
        <f t="shared" si="6"/>
        <v>225</v>
      </c>
      <c r="AL17" s="58">
        <f t="shared" si="7"/>
        <v>3375</v>
      </c>
      <c r="AM17" s="52">
        <f t="shared" si="8"/>
        <v>0</v>
      </c>
      <c r="AN17" s="41">
        <f>AJ17*1000*IF((Calibration!H$6&lt;AJ17)*AND(AJ17&lt;Calibration!F$7),Calibration!H$6,IF((Calibration!F$7&lt;AJ17)*AND(AJ17&lt;Calibration!F$9),Calibration!H$8,IF((Calibration!F$9&lt;AJ17)*AND(AJ17&lt;Calibration!F$11),Calibration!H$10,IF((Calibration!F$11&lt;AJ17)*AND(AJ17&lt;Calibration!F$13),Calibration!H$12,IF((Calibration!F$13&lt;AJ17)*AND(AJ17&lt;Calibration!F$15),Calibration!H$14,IF((Calibration!F$15&lt;AJ17)*AND(AJ17&lt;Calibration!F$17),Calibration!H$16,IF((Calibration!F$17&lt;AJ17)*AND(AJ17&lt;Calibration!F$19),Calibration!H$18,IF((Calibration!F$19&lt;AJ17)*AND(AJ17&lt;Calibration!F$21),Calibration!H$20,IF((Calibration!F$21&lt;AJ17)*AND(AJ17&lt;Calibration!F$23),Calibration!H$22,IF((Calibration!F$23&lt;AJ17)*AND(AJ17&lt;Calibration!F$25),Calibration!H$24,Calibration!H$26))))))))))</f>
        <v>97562.266666666677</v>
      </c>
      <c r="AO17" s="59">
        <f t="shared" si="9"/>
        <v>433.61007407407413</v>
      </c>
      <c r="AP17" s="86"/>
      <c r="AQ17" s="51">
        <f>P15/O15</f>
        <v>0</v>
      </c>
      <c r="AR17" s="62"/>
      <c r="AS17" s="64">
        <f>(((AA17+AA18)/2)-((AA15+AA16)/2))/((AA15+AA16)/2)*100</f>
        <v>22.548184076614078</v>
      </c>
      <c r="AT17" s="62"/>
      <c r="AU17" s="64"/>
      <c r="AV17" s="65"/>
      <c r="AW17" s="54"/>
      <c r="AX17" s="64"/>
      <c r="AY17" s="64"/>
      <c r="AZ17" s="66"/>
      <c r="BA17" s="64"/>
      <c r="BB17" s="64"/>
      <c r="BC17" s="67"/>
    </row>
    <row r="18" spans="1:55" ht="15" thickBot="1" x14ac:dyDescent="0.55000000000000004">
      <c r="A18" s="188"/>
      <c r="B18" s="176"/>
      <c r="C18" s="179"/>
      <c r="D18" s="176"/>
      <c r="E18" s="182"/>
      <c r="F18" s="176"/>
      <c r="G18" s="176"/>
      <c r="H18" s="176"/>
      <c r="I18" s="176"/>
      <c r="J18" s="176"/>
      <c r="K18" s="176"/>
      <c r="L18" s="176"/>
      <c r="M18" s="185"/>
      <c r="N18" s="176"/>
      <c r="O18" s="176"/>
      <c r="P18" s="176"/>
      <c r="Q18" s="176"/>
      <c r="R18" s="176"/>
      <c r="S18" s="191"/>
      <c r="T18" s="191"/>
      <c r="U18" s="191"/>
      <c r="V18" s="191"/>
      <c r="W18" s="191"/>
      <c r="X18" s="176"/>
      <c r="Y18" s="176"/>
      <c r="Z18" s="195"/>
      <c r="AA18" s="34">
        <f t="shared" si="4"/>
        <v>37.099879466666671</v>
      </c>
      <c r="AB18" s="87">
        <f t="shared" ref="AB18" si="12">AA18/Z15</f>
        <v>0.9274969866666668</v>
      </c>
      <c r="AC18" s="70"/>
      <c r="AD18" s="71">
        <v>15</v>
      </c>
      <c r="AE18" s="71">
        <v>15</v>
      </c>
      <c r="AF18" s="72">
        <v>15</v>
      </c>
      <c r="AG18" s="73"/>
      <c r="AH18" s="74">
        <f>AH17</f>
        <v>0</v>
      </c>
      <c r="AI18" s="72"/>
      <c r="AJ18" s="72">
        <v>94.7</v>
      </c>
      <c r="AK18" s="75">
        <f t="shared" si="6"/>
        <v>225</v>
      </c>
      <c r="AL18" s="75">
        <f t="shared" si="7"/>
        <v>3375</v>
      </c>
      <c r="AM18" s="69">
        <f t="shared" si="8"/>
        <v>0</v>
      </c>
      <c r="AN18" s="41">
        <f>AJ18*1000*IF((Calibration!H$6&lt;AJ18)*AND(AJ18&lt;Calibration!F$7),Calibration!H$6,IF((Calibration!F$7&lt;AJ18)*AND(AJ18&lt;Calibration!F$9),Calibration!H$8,IF((Calibration!F$9&lt;AJ18)*AND(AJ18&lt;Calibration!F$11),Calibration!H$10,IF((Calibration!F$11&lt;AJ18)*AND(AJ18&lt;Calibration!F$13),Calibration!H$12,IF((Calibration!F$13&lt;AJ18)*AND(AJ18&lt;Calibration!F$15),Calibration!H$14,IF((Calibration!F$15&lt;AJ18)*AND(AJ18&lt;Calibration!F$17),Calibration!H$16,IF((Calibration!F$17&lt;AJ18)*AND(AJ18&lt;Calibration!F$19),Calibration!H$18,IF((Calibration!F$19&lt;AJ18)*AND(AJ18&lt;Calibration!F$21),Calibration!H$20,IF((Calibration!F$21&lt;AJ18)*AND(AJ18&lt;Calibration!F$23),Calibration!H$22,IF((Calibration!F$23&lt;AJ18)*AND(AJ18&lt;Calibration!F$25),Calibration!H$24,Calibration!H$26))))))))))</f>
        <v>96341.466666666674</v>
      </c>
      <c r="AO18" s="76">
        <f t="shared" si="9"/>
        <v>428.18429629629634</v>
      </c>
      <c r="AP18" s="92"/>
      <c r="AQ18" s="68">
        <f>P15/O15</f>
        <v>0</v>
      </c>
      <c r="AR18" s="79"/>
      <c r="AS18" s="81">
        <f>(((AA17+AA18)/2)-((AA15+AA16)/2))/((AA15+AA16)/2)*100</f>
        <v>22.548184076614078</v>
      </c>
      <c r="AT18" s="79"/>
      <c r="AU18" s="81"/>
      <c r="AV18" s="82"/>
      <c r="AW18" s="71"/>
      <c r="AX18" s="81"/>
      <c r="AY18" s="81"/>
      <c r="AZ18" s="83"/>
      <c r="BA18" s="81"/>
      <c r="BB18" s="81"/>
      <c r="BC18" s="84"/>
    </row>
    <row r="19" spans="1:55" ht="15" thickBot="1" x14ac:dyDescent="0.55000000000000004">
      <c r="A19" s="166">
        <v>5</v>
      </c>
      <c r="B19" s="153"/>
      <c r="C19" s="163"/>
      <c r="D19" s="153"/>
      <c r="E19" s="164"/>
      <c r="F19" s="157"/>
      <c r="G19" s="153"/>
      <c r="H19" s="153"/>
      <c r="I19" s="153"/>
      <c r="J19" s="153"/>
      <c r="K19" s="153"/>
      <c r="L19" s="153"/>
      <c r="M19" s="165"/>
      <c r="N19" s="157" t="s">
        <v>3</v>
      </c>
      <c r="O19" s="153">
        <v>11</v>
      </c>
      <c r="P19" s="153"/>
      <c r="Q19" s="153"/>
      <c r="R19" s="153"/>
      <c r="S19" s="151"/>
      <c r="T19" s="151"/>
      <c r="U19" s="151"/>
      <c r="V19" s="151"/>
      <c r="W19" s="151"/>
      <c r="X19" s="157"/>
      <c r="Y19" s="153"/>
      <c r="Z19" s="154">
        <f>LOOKUP(N19,$BU$4:$BU$14,$BT$4:$BT$14)</f>
        <v>30</v>
      </c>
      <c r="AA19" s="34">
        <f t="shared" si="4"/>
        <v>26.676282133333345</v>
      </c>
      <c r="AB19" s="35">
        <f t="shared" ref="AB19" si="13">AA19/Z19</f>
        <v>0.88920940444444485</v>
      </c>
      <c r="AC19" s="36"/>
      <c r="AD19" s="37">
        <v>15</v>
      </c>
      <c r="AE19" s="37">
        <v>15</v>
      </c>
      <c r="AF19" s="93">
        <v>15</v>
      </c>
      <c r="AG19" s="39"/>
      <c r="AH19" s="40">
        <f>AC19-C19</f>
        <v>0</v>
      </c>
      <c r="AI19" s="38"/>
      <c r="AJ19" s="38">
        <v>71.2</v>
      </c>
      <c r="AK19" s="41">
        <f t="shared" si="6"/>
        <v>225</v>
      </c>
      <c r="AL19" s="41">
        <f t="shared" si="7"/>
        <v>3375</v>
      </c>
      <c r="AM19" s="35">
        <f t="shared" si="8"/>
        <v>0</v>
      </c>
      <c r="AN19" s="41">
        <f>AJ19*1000*IF((Calibration!H$6&lt;AJ19)*AND(AJ19&lt;Calibration!F$7),Calibration!H$6,IF((Calibration!F$7&lt;AJ19)*AND(AJ19&lt;Calibration!F$9),Calibration!H$8,IF((Calibration!F$9&lt;AJ19)*AND(AJ19&lt;Calibration!F$11),Calibration!H$10,IF((Calibration!F$11&lt;AJ19)*AND(AJ19&lt;Calibration!F$13),Calibration!H$12,IF((Calibration!F$13&lt;AJ19)*AND(AJ19&lt;Calibration!F$15),Calibration!H$14,IF((Calibration!F$15&lt;AJ19)*AND(AJ19&lt;Calibration!F$17),Calibration!H$16,IF((Calibration!F$17&lt;AJ19)*AND(AJ19&lt;Calibration!F$19),Calibration!H$18,IF((Calibration!F$19&lt;AJ19)*AND(AJ19&lt;Calibration!F$21),Calibration!H$20,IF((Calibration!F$21&lt;AJ19)*AND(AJ19&lt;Calibration!F$23),Calibration!H$22,IF((Calibration!F$23&lt;AJ19)*AND(AJ19&lt;Calibration!F$25),Calibration!H$24,Calibration!H$26))))))))))</f>
        <v>72434.133333333346</v>
      </c>
      <c r="AO19" s="42">
        <f t="shared" si="9"/>
        <v>321.92948148148156</v>
      </c>
      <c r="AP19" s="85"/>
      <c r="AQ19" s="34">
        <f>P19/O19</f>
        <v>0</v>
      </c>
      <c r="AR19" s="45"/>
      <c r="AS19" s="47">
        <f>(((AA21+AA22)/2)-((AA19+AA20)/2))/((AA19+AA20)/2)*100</f>
        <v>23.054591538947271</v>
      </c>
      <c r="AT19" s="45"/>
      <c r="AU19" s="47"/>
      <c r="AV19" s="48"/>
      <c r="AW19" s="37"/>
      <c r="AX19" s="47"/>
      <c r="AY19" s="47"/>
      <c r="AZ19" s="49"/>
      <c r="BA19" s="47"/>
      <c r="BB19" s="47"/>
      <c r="BC19" s="50"/>
    </row>
    <row r="20" spans="1:55" ht="15" thickBot="1" x14ac:dyDescent="0.55000000000000004">
      <c r="A20" s="162"/>
      <c r="B20" s="153"/>
      <c r="C20" s="163"/>
      <c r="D20" s="153"/>
      <c r="E20" s="164"/>
      <c r="F20" s="158"/>
      <c r="G20" s="153"/>
      <c r="H20" s="153"/>
      <c r="I20" s="153"/>
      <c r="J20" s="153"/>
      <c r="K20" s="153"/>
      <c r="L20" s="153"/>
      <c r="M20" s="165"/>
      <c r="N20" s="158"/>
      <c r="O20" s="153"/>
      <c r="P20" s="153"/>
      <c r="Q20" s="153"/>
      <c r="R20" s="153"/>
      <c r="S20" s="150"/>
      <c r="T20" s="150"/>
      <c r="U20" s="150"/>
      <c r="V20" s="150"/>
      <c r="W20" s="150"/>
      <c r="X20" s="159"/>
      <c r="Y20" s="153"/>
      <c r="Z20" s="154"/>
      <c r="AA20" s="34">
        <f t="shared" si="4"/>
        <v>26.809349333333344</v>
      </c>
      <c r="AB20" s="52">
        <f t="shared" ref="AB20" si="14">AA20/Z19</f>
        <v>0.89364497777777818</v>
      </c>
      <c r="AC20" s="53"/>
      <c r="AD20" s="54">
        <v>15</v>
      </c>
      <c r="AE20" s="54">
        <v>15</v>
      </c>
      <c r="AF20" s="72">
        <v>15</v>
      </c>
      <c r="AG20" s="56"/>
      <c r="AH20" s="57">
        <f>AC20-C19</f>
        <v>0</v>
      </c>
      <c r="AI20" s="55"/>
      <c r="AJ20" s="55">
        <v>71.5</v>
      </c>
      <c r="AK20" s="58">
        <f t="shared" si="6"/>
        <v>225</v>
      </c>
      <c r="AL20" s="58">
        <f t="shared" si="7"/>
        <v>3375</v>
      </c>
      <c r="AM20" s="52">
        <f t="shared" si="8"/>
        <v>0</v>
      </c>
      <c r="AN20" s="41">
        <f>AJ20*1000*IF((Calibration!H$6&lt;AJ20)*AND(AJ20&lt;Calibration!F$7),Calibration!H$6,IF((Calibration!F$7&lt;AJ20)*AND(AJ20&lt;Calibration!F$9),Calibration!H$8,IF((Calibration!F$9&lt;AJ20)*AND(AJ20&lt;Calibration!F$11),Calibration!H$10,IF((Calibration!F$11&lt;AJ20)*AND(AJ20&lt;Calibration!F$13),Calibration!H$12,IF((Calibration!F$13&lt;AJ20)*AND(AJ20&lt;Calibration!F$15),Calibration!H$14,IF((Calibration!F$15&lt;AJ20)*AND(AJ20&lt;Calibration!F$17),Calibration!H$16,IF((Calibration!F$17&lt;AJ20)*AND(AJ20&lt;Calibration!F$19),Calibration!H$18,IF((Calibration!F$19&lt;AJ20)*AND(AJ20&lt;Calibration!F$21),Calibration!H$20,IF((Calibration!F$21&lt;AJ20)*AND(AJ20&lt;Calibration!F$23),Calibration!H$22,IF((Calibration!F$23&lt;AJ20)*AND(AJ20&lt;Calibration!F$25),Calibration!H$24,Calibration!H$26))))))))))</f>
        <v>72739.333333333343</v>
      </c>
      <c r="AO20" s="59">
        <f t="shared" si="9"/>
        <v>323.28592592592599</v>
      </c>
      <c r="AP20" s="91"/>
      <c r="AQ20" s="51">
        <f>P19/O19</f>
        <v>0</v>
      </c>
      <c r="AR20" s="62"/>
      <c r="AS20" s="64">
        <f>(((AA21+AA22)/2)-((AA19+AA20)/2))/((AA19+AA20)/2)*100</f>
        <v>23.054591538947271</v>
      </c>
      <c r="AT20" s="62"/>
      <c r="AU20" s="64"/>
      <c r="AV20" s="65"/>
      <c r="AW20" s="54"/>
      <c r="AX20" s="64"/>
      <c r="AY20" s="64"/>
      <c r="AZ20" s="66"/>
      <c r="BA20" s="64"/>
      <c r="BB20" s="64"/>
      <c r="BC20" s="67"/>
    </row>
    <row r="21" spans="1:55" ht="15" thickBot="1" x14ac:dyDescent="0.55000000000000004">
      <c r="A21" s="162"/>
      <c r="B21" s="153"/>
      <c r="C21" s="163"/>
      <c r="D21" s="153"/>
      <c r="E21" s="164"/>
      <c r="F21" s="158"/>
      <c r="G21" s="153"/>
      <c r="H21" s="153"/>
      <c r="I21" s="153"/>
      <c r="J21" s="153"/>
      <c r="K21" s="153"/>
      <c r="L21" s="153"/>
      <c r="M21" s="165"/>
      <c r="N21" s="158"/>
      <c r="O21" s="153"/>
      <c r="P21" s="153"/>
      <c r="Q21" s="153"/>
      <c r="R21" s="153"/>
      <c r="S21" s="150"/>
      <c r="T21" s="150"/>
      <c r="U21" s="150"/>
      <c r="V21" s="150"/>
      <c r="W21" s="150"/>
      <c r="X21" s="155"/>
      <c r="Y21" s="153"/>
      <c r="Z21" s="154"/>
      <c r="AA21" s="34">
        <f t="shared" si="4"/>
        <v>32.753017600000007</v>
      </c>
      <c r="AB21" s="52">
        <f t="shared" ref="AB21" si="15">AA21/Z19</f>
        <v>1.0917672533333336</v>
      </c>
      <c r="AC21" s="53"/>
      <c r="AD21" s="54">
        <v>15</v>
      </c>
      <c r="AE21" s="54">
        <v>15</v>
      </c>
      <c r="AF21" s="72">
        <v>15</v>
      </c>
      <c r="AG21" s="56"/>
      <c r="AH21" s="57">
        <f>AC21-C19</f>
        <v>0</v>
      </c>
      <c r="AI21" s="55"/>
      <c r="AJ21" s="55">
        <v>84.9</v>
      </c>
      <c r="AK21" s="58">
        <f t="shared" si="6"/>
        <v>225</v>
      </c>
      <c r="AL21" s="58">
        <f t="shared" si="7"/>
        <v>3375</v>
      </c>
      <c r="AM21" s="52">
        <f t="shared" si="8"/>
        <v>0</v>
      </c>
      <c r="AN21" s="41">
        <f>AJ21*1000*IF((Calibration!H$6&lt;AJ21)*AND(AJ21&lt;Calibration!F$7),Calibration!H$6,IF((Calibration!F$7&lt;AJ21)*AND(AJ21&lt;Calibration!F$9),Calibration!H$8,IF((Calibration!F$9&lt;AJ21)*AND(AJ21&lt;Calibration!F$11),Calibration!H$10,IF((Calibration!F$11&lt;AJ21)*AND(AJ21&lt;Calibration!F$13),Calibration!H$12,IF((Calibration!F$13&lt;AJ21)*AND(AJ21&lt;Calibration!F$15),Calibration!H$14,IF((Calibration!F$15&lt;AJ21)*AND(AJ21&lt;Calibration!F$17),Calibration!H$16,IF((Calibration!F$17&lt;AJ21)*AND(AJ21&lt;Calibration!F$19),Calibration!H$18,IF((Calibration!F$19&lt;AJ21)*AND(AJ21&lt;Calibration!F$21),Calibration!H$20,IF((Calibration!F$21&lt;AJ21)*AND(AJ21&lt;Calibration!F$23),Calibration!H$22,IF((Calibration!F$23&lt;AJ21)*AND(AJ21&lt;Calibration!F$25),Calibration!H$24,Calibration!H$26))))))))))</f>
        <v>86371.6</v>
      </c>
      <c r="AO21" s="59">
        <f t="shared" si="9"/>
        <v>383.87377777777783</v>
      </c>
      <c r="AP21" s="86"/>
      <c r="AQ21" s="94">
        <f>P19/O19</f>
        <v>0</v>
      </c>
      <c r="AR21" s="62"/>
      <c r="AS21" s="64">
        <f>(((AA21+AA22)/2)-((AA19+AA20)/2))/((AA19+AA20)/2)*100</f>
        <v>23.054591538947271</v>
      </c>
      <c r="AT21" s="62"/>
      <c r="AU21" s="64"/>
      <c r="AV21" s="65"/>
      <c r="AW21" s="54"/>
      <c r="AX21" s="64"/>
      <c r="AY21" s="64"/>
      <c r="AZ21" s="66"/>
      <c r="BA21" s="64"/>
      <c r="BB21" s="64"/>
      <c r="BC21" s="67"/>
    </row>
    <row r="22" spans="1:55" ht="15" thickBot="1" x14ac:dyDescent="0.55000000000000004">
      <c r="A22" s="167"/>
      <c r="B22" s="153"/>
      <c r="C22" s="163"/>
      <c r="D22" s="153"/>
      <c r="E22" s="164"/>
      <c r="F22" s="156"/>
      <c r="G22" s="153"/>
      <c r="H22" s="153"/>
      <c r="I22" s="153"/>
      <c r="J22" s="153"/>
      <c r="K22" s="153"/>
      <c r="L22" s="153"/>
      <c r="M22" s="165"/>
      <c r="N22" s="156"/>
      <c r="O22" s="153"/>
      <c r="P22" s="153"/>
      <c r="Q22" s="153"/>
      <c r="R22" s="153"/>
      <c r="S22" s="152"/>
      <c r="T22" s="152"/>
      <c r="U22" s="152"/>
      <c r="V22" s="152"/>
      <c r="W22" s="152"/>
      <c r="X22" s="156"/>
      <c r="Y22" s="153"/>
      <c r="Z22" s="154"/>
      <c r="AA22" s="34">
        <f t="shared" si="4"/>
        <v>33.063507733333338</v>
      </c>
      <c r="AB22" s="87">
        <f t="shared" ref="AB22" si="16">AA22/Z19</f>
        <v>1.1021169244444446</v>
      </c>
      <c r="AC22" s="70"/>
      <c r="AD22" s="71">
        <v>15</v>
      </c>
      <c r="AE22" s="71">
        <v>15</v>
      </c>
      <c r="AF22" s="72">
        <v>15</v>
      </c>
      <c r="AG22" s="73"/>
      <c r="AH22" s="74">
        <f>AH21</f>
        <v>0</v>
      </c>
      <c r="AI22" s="72"/>
      <c r="AJ22" s="72">
        <v>85.6</v>
      </c>
      <c r="AK22" s="75">
        <f t="shared" si="6"/>
        <v>225</v>
      </c>
      <c r="AL22" s="75">
        <f t="shared" si="7"/>
        <v>3375</v>
      </c>
      <c r="AM22" s="69">
        <f t="shared" si="8"/>
        <v>0</v>
      </c>
      <c r="AN22" s="41">
        <f>AJ22*1000*IF((Calibration!H$6&lt;AJ22)*AND(AJ22&lt;Calibration!F$7),Calibration!H$6,IF((Calibration!F$7&lt;AJ22)*AND(AJ22&lt;Calibration!F$9),Calibration!H$8,IF((Calibration!F$9&lt;AJ22)*AND(AJ22&lt;Calibration!F$11),Calibration!H$10,IF((Calibration!F$11&lt;AJ22)*AND(AJ22&lt;Calibration!F$13),Calibration!H$12,IF((Calibration!F$13&lt;AJ22)*AND(AJ22&lt;Calibration!F$15),Calibration!H$14,IF((Calibration!F$15&lt;AJ22)*AND(AJ22&lt;Calibration!F$17),Calibration!H$16,IF((Calibration!F$17&lt;AJ22)*AND(AJ22&lt;Calibration!F$19),Calibration!H$18,IF((Calibration!F$19&lt;AJ22)*AND(AJ22&lt;Calibration!F$21),Calibration!H$20,IF((Calibration!F$21&lt;AJ22)*AND(AJ22&lt;Calibration!F$23),Calibration!H$22,IF((Calibration!F$23&lt;AJ22)*AND(AJ22&lt;Calibration!F$25),Calibration!H$24,Calibration!H$26))))))))))</f>
        <v>87083.733333333337</v>
      </c>
      <c r="AO22" s="76">
        <f t="shared" si="9"/>
        <v>387.03881481481483</v>
      </c>
      <c r="AP22" s="88"/>
      <c r="AQ22" s="89">
        <f>P19/O19</f>
        <v>0</v>
      </c>
      <c r="AR22" s="79"/>
      <c r="AS22" s="81">
        <f>(((AA21+AA22)/2)-((AA19+AA20)/2))/((AA19+AA20)/2)*100</f>
        <v>23.054591538947271</v>
      </c>
      <c r="AT22" s="79"/>
      <c r="AU22" s="81"/>
      <c r="AV22" s="82"/>
      <c r="AW22" s="71"/>
      <c r="AX22" s="81"/>
      <c r="AY22" s="81"/>
      <c r="AZ22" s="83"/>
      <c r="BA22" s="81"/>
      <c r="BB22" s="81"/>
      <c r="BC22" s="84"/>
    </row>
    <row r="23" spans="1:55" ht="15" thickBot="1" x14ac:dyDescent="0.55000000000000004">
      <c r="A23" s="166">
        <v>6</v>
      </c>
      <c r="B23" s="153"/>
      <c r="C23" s="163"/>
      <c r="D23" s="153"/>
      <c r="E23" s="164"/>
      <c r="F23" s="157"/>
      <c r="G23" s="153"/>
      <c r="H23" s="153"/>
      <c r="I23" s="153"/>
      <c r="J23" s="153"/>
      <c r="K23" s="153"/>
      <c r="L23" s="153"/>
      <c r="M23" s="165"/>
      <c r="N23" s="157" t="s">
        <v>69</v>
      </c>
      <c r="O23" s="153">
        <v>11</v>
      </c>
      <c r="P23" s="153"/>
      <c r="Q23" s="153"/>
      <c r="R23" s="153"/>
      <c r="S23" s="151"/>
      <c r="T23" s="151"/>
      <c r="U23" s="151"/>
      <c r="V23" s="151"/>
      <c r="W23" s="151"/>
      <c r="X23" s="157"/>
      <c r="Y23" s="153"/>
      <c r="Z23" s="154">
        <f>LOOKUP(N23,$BU$4:$BU$14,$BT$4:$BT$14)</f>
        <v>35</v>
      </c>
      <c r="AA23" s="34">
        <f t="shared" si="4"/>
        <v>27.785175466666669</v>
      </c>
      <c r="AB23" s="35">
        <f t="shared" ref="AB23" si="17">AA23/Z23</f>
        <v>0.79386215619047629</v>
      </c>
      <c r="AC23" s="36"/>
      <c r="AD23" s="37">
        <v>15</v>
      </c>
      <c r="AE23" s="37">
        <v>15</v>
      </c>
      <c r="AF23" s="93">
        <v>15</v>
      </c>
      <c r="AG23" s="39"/>
      <c r="AH23" s="40">
        <f>AC23-C23</f>
        <v>0</v>
      </c>
      <c r="AI23" s="38"/>
      <c r="AJ23" s="38">
        <v>73.7</v>
      </c>
      <c r="AK23" s="41">
        <f t="shared" si="6"/>
        <v>225</v>
      </c>
      <c r="AL23" s="41">
        <f t="shared" si="7"/>
        <v>3375</v>
      </c>
      <c r="AM23" s="35">
        <f t="shared" si="8"/>
        <v>0</v>
      </c>
      <c r="AN23" s="41">
        <f>AJ23*1000*IF((Calibration!H$6&lt;AJ23)*AND(AJ23&lt;Calibration!F$7),Calibration!H$6,IF((Calibration!F$7&lt;AJ23)*AND(AJ23&lt;Calibration!F$9),Calibration!H$8,IF((Calibration!F$9&lt;AJ23)*AND(AJ23&lt;Calibration!F$11),Calibration!H$10,IF((Calibration!F$11&lt;AJ23)*AND(AJ23&lt;Calibration!F$13),Calibration!H$12,IF((Calibration!F$13&lt;AJ23)*AND(AJ23&lt;Calibration!F$15),Calibration!H$14,IF((Calibration!F$15&lt;AJ23)*AND(AJ23&lt;Calibration!F$17),Calibration!H$16,IF((Calibration!F$17&lt;AJ23)*AND(AJ23&lt;Calibration!F$19),Calibration!H$18,IF((Calibration!F$19&lt;AJ23)*AND(AJ23&lt;Calibration!F$21),Calibration!H$20,IF((Calibration!F$21&lt;AJ23)*AND(AJ23&lt;Calibration!F$23),Calibration!H$22,IF((Calibration!F$23&lt;AJ23)*AND(AJ23&lt;Calibration!F$25),Calibration!H$24,Calibration!H$26))))))))))</f>
        <v>74977.466666666674</v>
      </c>
      <c r="AO23" s="42">
        <f t="shared" si="9"/>
        <v>333.23318518518522</v>
      </c>
      <c r="AP23" s="85"/>
      <c r="AQ23" s="34">
        <f>P23/O23</f>
        <v>0</v>
      </c>
      <c r="AR23" s="45"/>
      <c r="AS23" s="47">
        <f>(((AA25+AA26)/2)-((AA23+AA24)/2))/((AA23+AA24)/2)*100</f>
        <v>23.135016520322939</v>
      </c>
      <c r="AT23" s="45"/>
      <c r="AU23" s="47"/>
      <c r="AV23" s="48"/>
      <c r="AW23" s="37"/>
      <c r="AX23" s="47"/>
      <c r="AY23" s="47"/>
      <c r="AZ23" s="49"/>
      <c r="BA23" s="47"/>
      <c r="BB23" s="47"/>
      <c r="BC23" s="50"/>
    </row>
    <row r="24" spans="1:55" ht="15" thickBot="1" x14ac:dyDescent="0.55000000000000004">
      <c r="A24" s="162"/>
      <c r="B24" s="153"/>
      <c r="C24" s="163"/>
      <c r="D24" s="153"/>
      <c r="E24" s="164"/>
      <c r="F24" s="158"/>
      <c r="G24" s="153"/>
      <c r="H24" s="153"/>
      <c r="I24" s="153"/>
      <c r="J24" s="153"/>
      <c r="K24" s="153"/>
      <c r="L24" s="153"/>
      <c r="M24" s="165"/>
      <c r="N24" s="158"/>
      <c r="O24" s="153"/>
      <c r="P24" s="153"/>
      <c r="Q24" s="153"/>
      <c r="R24" s="153"/>
      <c r="S24" s="150"/>
      <c r="T24" s="150"/>
      <c r="U24" s="150"/>
      <c r="V24" s="150"/>
      <c r="W24" s="150"/>
      <c r="X24" s="159"/>
      <c r="Y24" s="153"/>
      <c r="Z24" s="154"/>
      <c r="AA24" s="34">
        <f t="shared" si="4"/>
        <v>28.006954133333338</v>
      </c>
      <c r="AB24" s="52">
        <f t="shared" ref="AB24" si="18">AA24/Z23</f>
        <v>0.80019868952380968</v>
      </c>
      <c r="AC24" s="53"/>
      <c r="AD24" s="54">
        <v>15</v>
      </c>
      <c r="AE24" s="54">
        <v>15</v>
      </c>
      <c r="AF24" s="72">
        <v>15</v>
      </c>
      <c r="AG24" s="56"/>
      <c r="AH24" s="57">
        <f>AC24-C23</f>
        <v>0</v>
      </c>
      <c r="AI24" s="55"/>
      <c r="AJ24" s="55">
        <v>74.2</v>
      </c>
      <c r="AK24" s="58">
        <f t="shared" si="6"/>
        <v>225</v>
      </c>
      <c r="AL24" s="58">
        <f t="shared" si="7"/>
        <v>3375</v>
      </c>
      <c r="AM24" s="52">
        <f t="shared" si="8"/>
        <v>0</v>
      </c>
      <c r="AN24" s="41">
        <f>AJ24*1000*IF((Calibration!H$6&lt;AJ24)*AND(AJ24&lt;Calibration!F$7),Calibration!H$6,IF((Calibration!F$7&lt;AJ24)*AND(AJ24&lt;Calibration!F$9),Calibration!H$8,IF((Calibration!F$9&lt;AJ24)*AND(AJ24&lt;Calibration!F$11),Calibration!H$10,IF((Calibration!F$11&lt;AJ24)*AND(AJ24&lt;Calibration!F$13),Calibration!H$12,IF((Calibration!F$13&lt;AJ24)*AND(AJ24&lt;Calibration!F$15),Calibration!H$14,IF((Calibration!F$15&lt;AJ24)*AND(AJ24&lt;Calibration!F$17),Calibration!H$16,IF((Calibration!F$17&lt;AJ24)*AND(AJ24&lt;Calibration!F$19),Calibration!H$18,IF((Calibration!F$19&lt;AJ24)*AND(AJ24&lt;Calibration!F$21),Calibration!H$20,IF((Calibration!F$21&lt;AJ24)*AND(AJ24&lt;Calibration!F$23),Calibration!H$22,IF((Calibration!F$23&lt;AJ24)*AND(AJ24&lt;Calibration!F$25),Calibration!H$24,Calibration!H$26))))))))))</f>
        <v>75486.133333333346</v>
      </c>
      <c r="AO24" s="59">
        <f t="shared" si="9"/>
        <v>335.49392592592596</v>
      </c>
      <c r="AP24" s="86"/>
      <c r="AQ24" s="94">
        <f>P23/O23</f>
        <v>0</v>
      </c>
      <c r="AR24" s="62"/>
      <c r="AS24" s="64">
        <f>(((AA25+AA26)/2)-((AA23+AA24)/2))/((AA23+AA24)/2)*100</f>
        <v>23.135016520322939</v>
      </c>
      <c r="AT24" s="62"/>
      <c r="AU24" s="64"/>
      <c r="AV24" s="65"/>
      <c r="AW24" s="54"/>
      <c r="AX24" s="64"/>
      <c r="AY24" s="64"/>
      <c r="AZ24" s="66"/>
      <c r="BA24" s="64"/>
      <c r="BB24" s="64"/>
      <c r="BC24" s="67"/>
    </row>
    <row r="25" spans="1:55" ht="15" thickBot="1" x14ac:dyDescent="0.55000000000000004">
      <c r="A25" s="162"/>
      <c r="B25" s="153"/>
      <c r="C25" s="163"/>
      <c r="D25" s="153"/>
      <c r="E25" s="164"/>
      <c r="F25" s="158"/>
      <c r="G25" s="153"/>
      <c r="H25" s="153"/>
      <c r="I25" s="153"/>
      <c r="J25" s="153"/>
      <c r="K25" s="153"/>
      <c r="L25" s="153"/>
      <c r="M25" s="165"/>
      <c r="N25" s="158"/>
      <c r="O25" s="153"/>
      <c r="P25" s="153"/>
      <c r="Q25" s="153"/>
      <c r="R25" s="153"/>
      <c r="S25" s="150"/>
      <c r="T25" s="150"/>
      <c r="U25" s="150"/>
      <c r="V25" s="150"/>
      <c r="W25" s="150"/>
      <c r="X25" s="155"/>
      <c r="Y25" s="153"/>
      <c r="Z25" s="154"/>
      <c r="AA25" s="34">
        <f t="shared" si="4"/>
        <v>33.462709333333336</v>
      </c>
      <c r="AB25" s="52">
        <f t="shared" ref="AB25" si="19">AA25/Z23</f>
        <v>0.9560774095238096</v>
      </c>
      <c r="AC25" s="53"/>
      <c r="AD25" s="54">
        <v>15</v>
      </c>
      <c r="AE25" s="54">
        <v>15</v>
      </c>
      <c r="AF25" s="72">
        <v>15</v>
      </c>
      <c r="AG25" s="56"/>
      <c r="AH25" s="57">
        <f>AC25-C23</f>
        <v>0</v>
      </c>
      <c r="AI25" s="55"/>
      <c r="AJ25" s="55">
        <v>86.5</v>
      </c>
      <c r="AK25" s="58">
        <f t="shared" si="6"/>
        <v>225</v>
      </c>
      <c r="AL25" s="58">
        <f t="shared" si="7"/>
        <v>3375</v>
      </c>
      <c r="AM25" s="52">
        <f t="shared" si="8"/>
        <v>0</v>
      </c>
      <c r="AN25" s="41">
        <f>AJ25*1000*IF((Calibration!H$6&lt;AJ25)*AND(AJ25&lt;Calibration!F$7),Calibration!H$6,IF((Calibration!F$7&lt;AJ25)*AND(AJ25&lt;Calibration!F$9),Calibration!H$8,IF((Calibration!F$9&lt;AJ25)*AND(AJ25&lt;Calibration!F$11),Calibration!H$10,IF((Calibration!F$11&lt;AJ25)*AND(AJ25&lt;Calibration!F$13),Calibration!H$12,IF((Calibration!F$13&lt;AJ25)*AND(AJ25&lt;Calibration!F$15),Calibration!H$14,IF((Calibration!F$15&lt;AJ25)*AND(AJ25&lt;Calibration!F$17),Calibration!H$16,IF((Calibration!F$17&lt;AJ25)*AND(AJ25&lt;Calibration!F$19),Calibration!H$18,IF((Calibration!F$19&lt;AJ25)*AND(AJ25&lt;Calibration!F$21),Calibration!H$20,IF((Calibration!F$21&lt;AJ25)*AND(AJ25&lt;Calibration!F$23),Calibration!H$22,IF((Calibration!F$23&lt;AJ25)*AND(AJ25&lt;Calibration!F$25),Calibration!H$24,Calibration!H$26))))))))))</f>
        <v>87999.333333333343</v>
      </c>
      <c r="AO25" s="59">
        <f t="shared" si="9"/>
        <v>391.10814814814819</v>
      </c>
      <c r="AP25" s="86"/>
      <c r="AQ25" s="51">
        <f>P23/O23</f>
        <v>0</v>
      </c>
      <c r="AR25" s="62"/>
      <c r="AS25" s="64">
        <f>(((AA25+AA26)/2)-((AA23+AA24)/2))/((AA23+AA24)/2)*100</f>
        <v>23.135016520322939</v>
      </c>
      <c r="AT25" s="62"/>
      <c r="AU25" s="64"/>
      <c r="AV25" s="65"/>
      <c r="AW25" s="54"/>
      <c r="AX25" s="64"/>
      <c r="AY25" s="64"/>
      <c r="AZ25" s="66"/>
      <c r="BA25" s="64"/>
      <c r="BB25" s="64"/>
      <c r="BC25" s="67"/>
    </row>
    <row r="26" spans="1:55" ht="15" thickBot="1" x14ac:dyDescent="0.55000000000000004">
      <c r="A26" s="167"/>
      <c r="B26" s="153"/>
      <c r="C26" s="163"/>
      <c r="D26" s="153"/>
      <c r="E26" s="164"/>
      <c r="F26" s="156"/>
      <c r="G26" s="153"/>
      <c r="H26" s="153"/>
      <c r="I26" s="153"/>
      <c r="J26" s="153"/>
      <c r="K26" s="153"/>
      <c r="L26" s="153"/>
      <c r="M26" s="165"/>
      <c r="N26" s="156"/>
      <c r="O26" s="153"/>
      <c r="P26" s="153"/>
      <c r="Q26" s="153"/>
      <c r="R26" s="153"/>
      <c r="S26" s="152"/>
      <c r="T26" s="152"/>
      <c r="U26" s="152"/>
      <c r="V26" s="152"/>
      <c r="W26" s="152"/>
      <c r="X26" s="156"/>
      <c r="Y26" s="153"/>
      <c r="Z26" s="154"/>
      <c r="AA26" s="34">
        <f t="shared" si="4"/>
        <v>35.236938666666667</v>
      </c>
      <c r="AB26" s="87">
        <f t="shared" ref="AB26" si="20">AA26/Z23</f>
        <v>1.0067696761904763</v>
      </c>
      <c r="AC26" s="70"/>
      <c r="AD26" s="71">
        <v>15</v>
      </c>
      <c r="AE26" s="71">
        <v>15</v>
      </c>
      <c r="AF26" s="72">
        <v>15</v>
      </c>
      <c r="AG26" s="73"/>
      <c r="AH26" s="74">
        <f>AH25</f>
        <v>0</v>
      </c>
      <c r="AI26" s="72"/>
      <c r="AJ26" s="72">
        <v>90.5</v>
      </c>
      <c r="AK26" s="75">
        <f t="shared" si="6"/>
        <v>225</v>
      </c>
      <c r="AL26" s="75">
        <f t="shared" si="7"/>
        <v>3375</v>
      </c>
      <c r="AM26" s="69">
        <f t="shared" si="8"/>
        <v>0</v>
      </c>
      <c r="AN26" s="41">
        <f>AJ26*1000*IF((Calibration!H$6&lt;AJ26)*AND(AJ26&lt;Calibration!F$7),Calibration!H$6,IF((Calibration!F$7&lt;AJ26)*AND(AJ26&lt;Calibration!F$9),Calibration!H$8,IF((Calibration!F$9&lt;AJ26)*AND(AJ26&lt;Calibration!F$11),Calibration!H$10,IF((Calibration!F$11&lt;AJ26)*AND(AJ26&lt;Calibration!F$13),Calibration!H$12,IF((Calibration!F$13&lt;AJ26)*AND(AJ26&lt;Calibration!F$15),Calibration!H$14,IF((Calibration!F$15&lt;AJ26)*AND(AJ26&lt;Calibration!F$17),Calibration!H$16,IF((Calibration!F$17&lt;AJ26)*AND(AJ26&lt;Calibration!F$19),Calibration!H$18,IF((Calibration!F$19&lt;AJ26)*AND(AJ26&lt;Calibration!F$21),Calibration!H$20,IF((Calibration!F$21&lt;AJ26)*AND(AJ26&lt;Calibration!F$23),Calibration!H$22,IF((Calibration!F$23&lt;AJ26)*AND(AJ26&lt;Calibration!F$25),Calibration!H$24,Calibration!H$26))))))))))</f>
        <v>92068.666666666672</v>
      </c>
      <c r="AO26" s="76">
        <f t="shared" si="9"/>
        <v>409.19407407407408</v>
      </c>
      <c r="AP26" s="88"/>
      <c r="AQ26" s="89">
        <f>P23/O23</f>
        <v>0</v>
      </c>
      <c r="AR26" s="79"/>
      <c r="AS26" s="81">
        <f>(((AA25+AA26)/2)-((AA23+AA24)/2))/((AA23+AA24)/2)*100</f>
        <v>23.135016520322939</v>
      </c>
      <c r="AT26" s="79"/>
      <c r="AU26" s="81"/>
      <c r="AV26" s="82"/>
      <c r="AW26" s="71"/>
      <c r="AX26" s="81"/>
      <c r="AY26" s="81"/>
      <c r="AZ26" s="83"/>
      <c r="BA26" s="81"/>
      <c r="BB26" s="81"/>
      <c r="BC26" s="84"/>
    </row>
    <row r="27" spans="1:55" ht="15" thickBot="1" x14ac:dyDescent="0.55000000000000004">
      <c r="A27" s="162">
        <v>7</v>
      </c>
      <c r="B27" s="156"/>
      <c r="C27" s="168"/>
      <c r="D27" s="156"/>
      <c r="E27" s="170"/>
      <c r="F27" s="158"/>
      <c r="G27" s="156"/>
      <c r="H27" s="156"/>
      <c r="I27" s="156"/>
      <c r="J27" s="156"/>
      <c r="K27" s="156"/>
      <c r="L27" s="156"/>
      <c r="M27" s="172"/>
      <c r="N27" s="158" t="s">
        <v>70</v>
      </c>
      <c r="O27" s="156">
        <v>11</v>
      </c>
      <c r="P27" s="156"/>
      <c r="Q27" s="156"/>
      <c r="R27" s="156"/>
      <c r="S27" s="150"/>
      <c r="T27" s="150"/>
      <c r="U27" s="150"/>
      <c r="V27" s="150"/>
      <c r="W27" s="150"/>
      <c r="X27" s="158"/>
      <c r="Y27" s="156"/>
      <c r="Z27" s="160">
        <f>LOOKUP(N27,$BU$4:$BU$14,$BT$4:$BT$14)</f>
        <v>40</v>
      </c>
      <c r="AA27" s="34">
        <f t="shared" si="4"/>
        <v>30.934432533333339</v>
      </c>
      <c r="AB27" s="35">
        <f t="shared" ref="AB27" si="21">AA27/Z27</f>
        <v>0.77336081333333351</v>
      </c>
      <c r="AC27" s="96"/>
      <c r="AD27" s="97">
        <v>15</v>
      </c>
      <c r="AE27" s="97">
        <v>15</v>
      </c>
      <c r="AF27" s="98">
        <v>15</v>
      </c>
      <c r="AG27" s="99"/>
      <c r="AH27" s="100">
        <f>AC27-C27</f>
        <v>0</v>
      </c>
      <c r="AI27" s="101"/>
      <c r="AJ27" s="38">
        <v>80.8</v>
      </c>
      <c r="AK27" s="102">
        <f t="shared" si="6"/>
        <v>225</v>
      </c>
      <c r="AL27" s="102">
        <f t="shared" si="7"/>
        <v>3375</v>
      </c>
      <c r="AM27" s="95">
        <f t="shared" si="8"/>
        <v>0</v>
      </c>
      <c r="AN27" s="41">
        <f>AJ27*1000*IF((Calibration!H$6&lt;AJ27)*AND(AJ27&lt;Calibration!F$7),Calibration!H$6,IF((Calibration!F$7&lt;AJ27)*AND(AJ27&lt;Calibration!F$9),Calibration!H$8,IF((Calibration!F$9&lt;AJ27)*AND(AJ27&lt;Calibration!F$11),Calibration!H$10,IF((Calibration!F$11&lt;AJ27)*AND(AJ27&lt;Calibration!F$13),Calibration!H$12,IF((Calibration!F$13&lt;AJ27)*AND(AJ27&lt;Calibration!F$15),Calibration!H$14,IF((Calibration!F$15&lt;AJ27)*AND(AJ27&lt;Calibration!F$17),Calibration!H$16,IF((Calibration!F$17&lt;AJ27)*AND(AJ27&lt;Calibration!F$19),Calibration!H$18,IF((Calibration!F$19&lt;AJ27)*AND(AJ27&lt;Calibration!F$21),Calibration!H$20,IF((Calibration!F$21&lt;AJ27)*AND(AJ27&lt;Calibration!F$23),Calibration!H$22,IF((Calibration!F$23&lt;AJ27)*AND(AJ27&lt;Calibration!F$25),Calibration!H$24,Calibration!H$26))))))))))</f>
        <v>82200.53333333334</v>
      </c>
      <c r="AO27" s="103">
        <f t="shared" si="9"/>
        <v>365.33570370370376</v>
      </c>
      <c r="AP27" s="43"/>
      <c r="AQ27" s="34">
        <f>P27/O27</f>
        <v>0</v>
      </c>
      <c r="AR27" s="104"/>
      <c r="AS27" s="105">
        <f>(((AA29+AA30)/2)-((AA27+AA28)/2))/((AA27+AA28)/2)*100</f>
        <v>22.548184076614078</v>
      </c>
      <c r="AT27" s="104"/>
      <c r="AU27" s="105"/>
      <c r="AV27" s="106"/>
      <c r="AW27" s="97"/>
      <c r="AX27" s="105"/>
      <c r="AY27" s="105"/>
      <c r="AZ27" s="107"/>
      <c r="BA27" s="105"/>
      <c r="BB27" s="105"/>
      <c r="BC27" s="108"/>
    </row>
    <row r="28" spans="1:55" ht="15" thickBot="1" x14ac:dyDescent="0.55000000000000004">
      <c r="A28" s="162"/>
      <c r="B28" s="153"/>
      <c r="C28" s="163"/>
      <c r="D28" s="153"/>
      <c r="E28" s="164"/>
      <c r="F28" s="158"/>
      <c r="G28" s="153"/>
      <c r="H28" s="153"/>
      <c r="I28" s="153"/>
      <c r="J28" s="153"/>
      <c r="K28" s="153"/>
      <c r="L28" s="153"/>
      <c r="M28" s="165"/>
      <c r="N28" s="158"/>
      <c r="O28" s="153"/>
      <c r="P28" s="153"/>
      <c r="Q28" s="153"/>
      <c r="R28" s="153"/>
      <c r="S28" s="150"/>
      <c r="T28" s="150"/>
      <c r="U28" s="150"/>
      <c r="V28" s="150"/>
      <c r="W28" s="150"/>
      <c r="X28" s="159"/>
      <c r="Y28" s="153"/>
      <c r="Z28" s="154"/>
      <c r="AA28" s="34">
        <f t="shared" si="4"/>
        <v>30.047317866666667</v>
      </c>
      <c r="AB28" s="52">
        <f t="shared" ref="AB28" si="22">AA28/Z27</f>
        <v>0.75118294666666663</v>
      </c>
      <c r="AC28" s="53"/>
      <c r="AD28" s="54">
        <v>15</v>
      </c>
      <c r="AE28" s="54">
        <v>15</v>
      </c>
      <c r="AF28" s="72">
        <v>15</v>
      </c>
      <c r="AG28" s="56"/>
      <c r="AH28" s="57">
        <f>AC28-C27</f>
        <v>0</v>
      </c>
      <c r="AI28" s="55"/>
      <c r="AJ28" s="55">
        <v>78.8</v>
      </c>
      <c r="AK28" s="58">
        <f t="shared" si="6"/>
        <v>225</v>
      </c>
      <c r="AL28" s="58">
        <f t="shared" si="7"/>
        <v>3375</v>
      </c>
      <c r="AM28" s="52">
        <f t="shared" si="8"/>
        <v>0</v>
      </c>
      <c r="AN28" s="41">
        <f>AJ28*1000*IF((Calibration!H$6&lt;AJ28)*AND(AJ28&lt;Calibration!F$7),Calibration!H$6,IF((Calibration!F$7&lt;AJ28)*AND(AJ28&lt;Calibration!F$9),Calibration!H$8,IF((Calibration!F$9&lt;AJ28)*AND(AJ28&lt;Calibration!F$11),Calibration!H$10,IF((Calibration!F$11&lt;AJ28)*AND(AJ28&lt;Calibration!F$13),Calibration!H$12,IF((Calibration!F$13&lt;AJ28)*AND(AJ28&lt;Calibration!F$15),Calibration!H$14,IF((Calibration!F$15&lt;AJ28)*AND(AJ28&lt;Calibration!F$17),Calibration!H$16,IF((Calibration!F$17&lt;AJ28)*AND(AJ28&lt;Calibration!F$19),Calibration!H$18,IF((Calibration!F$19&lt;AJ28)*AND(AJ28&lt;Calibration!F$21),Calibration!H$20,IF((Calibration!F$21&lt;AJ28)*AND(AJ28&lt;Calibration!F$23),Calibration!H$22,IF((Calibration!F$23&lt;AJ28)*AND(AJ28&lt;Calibration!F$25),Calibration!H$24,Calibration!H$26))))))))))</f>
        <v>80165.866666666669</v>
      </c>
      <c r="AO28" s="59">
        <f t="shared" si="9"/>
        <v>356.29274074074073</v>
      </c>
      <c r="AP28" s="109"/>
      <c r="AQ28" s="94">
        <f>P27/O27</f>
        <v>0</v>
      </c>
      <c r="AR28" s="62"/>
      <c r="AS28" s="64">
        <f>(((AA29+AA30)/2)-((AA27+AA28)/2))/((AA27+AA28)/2)*100</f>
        <v>22.548184076614078</v>
      </c>
      <c r="AT28" s="62"/>
      <c r="AU28" s="64"/>
      <c r="AV28" s="65"/>
      <c r="AW28" s="54"/>
      <c r="AX28" s="64"/>
      <c r="AY28" s="64"/>
      <c r="AZ28" s="66"/>
      <c r="BA28" s="64"/>
      <c r="BB28" s="64"/>
      <c r="BC28" s="67"/>
    </row>
    <row r="29" spans="1:55" ht="15" thickBot="1" x14ac:dyDescent="0.55000000000000004">
      <c r="A29" s="162"/>
      <c r="B29" s="153"/>
      <c r="C29" s="163"/>
      <c r="D29" s="153"/>
      <c r="E29" s="164"/>
      <c r="F29" s="158"/>
      <c r="G29" s="153"/>
      <c r="H29" s="153"/>
      <c r="I29" s="153"/>
      <c r="J29" s="153"/>
      <c r="K29" s="153"/>
      <c r="L29" s="153"/>
      <c r="M29" s="165"/>
      <c r="N29" s="158"/>
      <c r="O29" s="153"/>
      <c r="P29" s="153"/>
      <c r="Q29" s="153"/>
      <c r="R29" s="153"/>
      <c r="S29" s="150"/>
      <c r="T29" s="150"/>
      <c r="U29" s="150"/>
      <c r="V29" s="150"/>
      <c r="W29" s="150"/>
      <c r="X29" s="155"/>
      <c r="Y29" s="153"/>
      <c r="Z29" s="154"/>
      <c r="AA29" s="34">
        <f t="shared" si="4"/>
        <v>37.632148266666675</v>
      </c>
      <c r="AB29" s="52">
        <f t="shared" ref="AB29" si="23">AA29/Z27</f>
        <v>0.94080370666666691</v>
      </c>
      <c r="AC29" s="53"/>
      <c r="AD29" s="54">
        <v>15</v>
      </c>
      <c r="AE29" s="54">
        <v>15</v>
      </c>
      <c r="AF29" s="72">
        <v>15</v>
      </c>
      <c r="AG29" s="56"/>
      <c r="AH29" s="57">
        <f>AC29-C27</f>
        <v>0</v>
      </c>
      <c r="AI29" s="55"/>
      <c r="AJ29" s="55">
        <v>95.9</v>
      </c>
      <c r="AK29" s="58">
        <f t="shared" si="6"/>
        <v>225</v>
      </c>
      <c r="AL29" s="58">
        <f t="shared" si="7"/>
        <v>3375</v>
      </c>
      <c r="AM29" s="52">
        <f t="shared" si="8"/>
        <v>0</v>
      </c>
      <c r="AN29" s="41">
        <f>AJ29*1000*IF((Calibration!H$6&lt;AJ29)*AND(AJ29&lt;Calibration!F$7),Calibration!H$6,IF((Calibration!F$7&lt;AJ29)*AND(AJ29&lt;Calibration!F$9),Calibration!H$8,IF((Calibration!F$9&lt;AJ29)*AND(AJ29&lt;Calibration!F$11),Calibration!H$10,IF((Calibration!F$11&lt;AJ29)*AND(AJ29&lt;Calibration!F$13),Calibration!H$12,IF((Calibration!F$13&lt;AJ29)*AND(AJ29&lt;Calibration!F$15),Calibration!H$14,IF((Calibration!F$15&lt;AJ29)*AND(AJ29&lt;Calibration!F$17),Calibration!H$16,IF((Calibration!F$17&lt;AJ29)*AND(AJ29&lt;Calibration!F$19),Calibration!H$18,IF((Calibration!F$19&lt;AJ29)*AND(AJ29&lt;Calibration!F$21),Calibration!H$20,IF((Calibration!F$21&lt;AJ29)*AND(AJ29&lt;Calibration!F$23),Calibration!H$22,IF((Calibration!F$23&lt;AJ29)*AND(AJ29&lt;Calibration!F$25),Calibration!H$24,Calibration!H$26))))))))))</f>
        <v>97562.266666666677</v>
      </c>
      <c r="AO29" s="59">
        <f t="shared" si="9"/>
        <v>433.61007407407413</v>
      </c>
      <c r="AP29" s="109"/>
      <c r="AQ29" s="94">
        <f>P27/O27</f>
        <v>0</v>
      </c>
      <c r="AR29" s="62"/>
      <c r="AS29" s="64">
        <f>(((AA29+AA30)/2)-((AA27+AA28)/2))/((AA27+AA28)/2)*100</f>
        <v>22.548184076614078</v>
      </c>
      <c r="AT29" s="62"/>
      <c r="AU29" s="64"/>
      <c r="AV29" s="65"/>
      <c r="AW29" s="54"/>
      <c r="AX29" s="64"/>
      <c r="AY29" s="64"/>
      <c r="AZ29" s="66"/>
      <c r="BA29" s="64"/>
      <c r="BB29" s="64"/>
      <c r="BC29" s="67"/>
    </row>
    <row r="30" spans="1:55" ht="15" thickBot="1" x14ac:dyDescent="0.55000000000000004">
      <c r="A30" s="162"/>
      <c r="B30" s="157"/>
      <c r="C30" s="169"/>
      <c r="D30" s="157"/>
      <c r="E30" s="171"/>
      <c r="F30" s="158"/>
      <c r="G30" s="157"/>
      <c r="H30" s="157"/>
      <c r="I30" s="157"/>
      <c r="J30" s="157"/>
      <c r="K30" s="157"/>
      <c r="L30" s="157"/>
      <c r="M30" s="173"/>
      <c r="N30" s="158"/>
      <c r="O30" s="157"/>
      <c r="P30" s="157"/>
      <c r="Q30" s="157"/>
      <c r="R30" s="157"/>
      <c r="S30" s="150"/>
      <c r="T30" s="150"/>
      <c r="U30" s="150"/>
      <c r="V30" s="150"/>
      <c r="W30" s="150"/>
      <c r="X30" s="158"/>
      <c r="Y30" s="157"/>
      <c r="Z30" s="161"/>
      <c r="AA30" s="34">
        <f t="shared" si="4"/>
        <v>37.099879466666671</v>
      </c>
      <c r="AB30" s="87">
        <f t="shared" ref="AB30" si="24">AA30/Z27</f>
        <v>0.9274969866666668</v>
      </c>
      <c r="AC30" s="110"/>
      <c r="AD30" s="111">
        <v>15</v>
      </c>
      <c r="AE30" s="111">
        <v>15</v>
      </c>
      <c r="AF30" s="112">
        <v>15</v>
      </c>
      <c r="AG30" s="113"/>
      <c r="AH30" s="114">
        <f>AH29</f>
        <v>0</v>
      </c>
      <c r="AI30" s="112"/>
      <c r="AJ30" s="72">
        <v>94.7</v>
      </c>
      <c r="AK30" s="115">
        <f t="shared" si="6"/>
        <v>225</v>
      </c>
      <c r="AL30" s="115">
        <f t="shared" si="7"/>
        <v>3375</v>
      </c>
      <c r="AM30" s="116">
        <f t="shared" si="8"/>
        <v>0</v>
      </c>
      <c r="AN30" s="41">
        <f>AJ30*1000*IF((Calibration!H$6&lt;AJ30)*AND(AJ30&lt;Calibration!F$7),Calibration!H$6,IF((Calibration!F$7&lt;AJ30)*AND(AJ30&lt;Calibration!F$9),Calibration!H$8,IF((Calibration!F$9&lt;AJ30)*AND(AJ30&lt;Calibration!F$11),Calibration!H$10,IF((Calibration!F$11&lt;AJ30)*AND(AJ30&lt;Calibration!F$13),Calibration!H$12,IF((Calibration!F$13&lt;AJ30)*AND(AJ30&lt;Calibration!F$15),Calibration!H$14,IF((Calibration!F$15&lt;AJ30)*AND(AJ30&lt;Calibration!F$17),Calibration!H$16,IF((Calibration!F$17&lt;AJ30)*AND(AJ30&lt;Calibration!F$19),Calibration!H$18,IF((Calibration!F$19&lt;AJ30)*AND(AJ30&lt;Calibration!F$21),Calibration!H$20,IF((Calibration!F$21&lt;AJ30)*AND(AJ30&lt;Calibration!F$23),Calibration!H$22,IF((Calibration!F$23&lt;AJ30)*AND(AJ30&lt;Calibration!F$25),Calibration!H$24,Calibration!H$26))))))))))</f>
        <v>96341.466666666674</v>
      </c>
      <c r="AO30" s="117">
        <f t="shared" si="9"/>
        <v>428.18429629629634</v>
      </c>
      <c r="AP30" s="118"/>
      <c r="AQ30" s="119">
        <f>P27/O27</f>
        <v>0</v>
      </c>
      <c r="AR30" s="120"/>
      <c r="AS30" s="121">
        <f>(((AA29+AA30)/2)-((AA27+AA28)/2))/((AA27+AA28)/2)*100</f>
        <v>22.548184076614078</v>
      </c>
      <c r="AT30" s="120"/>
      <c r="AU30" s="121"/>
      <c r="AV30" s="122"/>
      <c r="AW30" s="111"/>
      <c r="AX30" s="121"/>
      <c r="AY30" s="121"/>
      <c r="AZ30" s="123"/>
      <c r="BA30" s="121"/>
      <c r="BB30" s="121"/>
      <c r="BC30" s="124"/>
    </row>
    <row r="31" spans="1:55" ht="15" thickBot="1" x14ac:dyDescent="0.55000000000000004">
      <c r="A31" s="166">
        <v>8</v>
      </c>
      <c r="B31" s="153"/>
      <c r="C31" s="163"/>
      <c r="D31" s="153"/>
      <c r="E31" s="164"/>
      <c r="F31" s="157"/>
      <c r="G31" s="153"/>
      <c r="H31" s="153"/>
      <c r="I31" s="153"/>
      <c r="J31" s="153"/>
      <c r="K31" s="153"/>
      <c r="L31" s="153"/>
      <c r="M31" s="165"/>
      <c r="N31" s="157" t="s">
        <v>69</v>
      </c>
      <c r="O31" s="153">
        <v>11</v>
      </c>
      <c r="P31" s="153"/>
      <c r="Q31" s="153"/>
      <c r="R31" s="153"/>
      <c r="S31" s="151"/>
      <c r="T31" s="151"/>
      <c r="U31" s="151"/>
      <c r="V31" s="151"/>
      <c r="W31" s="151"/>
      <c r="X31" s="157"/>
      <c r="Y31" s="153"/>
      <c r="Z31" s="154">
        <f>LOOKUP(N31,$BU$4:$BU$14,$BT$4:$BT$14)</f>
        <v>35</v>
      </c>
      <c r="AA31" s="34">
        <f t="shared" si="4"/>
        <v>26.676282133333345</v>
      </c>
      <c r="AB31" s="35">
        <f t="shared" ref="AB31" si="25">AA31/Z31</f>
        <v>0.76217948952380987</v>
      </c>
      <c r="AC31" s="36"/>
      <c r="AD31" s="37">
        <v>15</v>
      </c>
      <c r="AE31" s="37">
        <v>15</v>
      </c>
      <c r="AF31" s="93">
        <v>15</v>
      </c>
      <c r="AG31" s="39"/>
      <c r="AH31" s="40">
        <f>AC31-C31</f>
        <v>0</v>
      </c>
      <c r="AI31" s="38"/>
      <c r="AJ31" s="38">
        <v>71.2</v>
      </c>
      <c r="AK31" s="41">
        <f t="shared" si="6"/>
        <v>225</v>
      </c>
      <c r="AL31" s="41">
        <f t="shared" si="7"/>
        <v>3375</v>
      </c>
      <c r="AM31" s="35">
        <f t="shared" si="8"/>
        <v>0</v>
      </c>
      <c r="AN31" s="41">
        <f>AJ31*1000*IF((Calibration!H$6&lt;AJ31)*AND(AJ31&lt;Calibration!F$7),Calibration!H$6,IF((Calibration!F$7&lt;AJ31)*AND(AJ31&lt;Calibration!F$9),Calibration!H$8,IF((Calibration!F$9&lt;AJ31)*AND(AJ31&lt;Calibration!F$11),Calibration!H$10,IF((Calibration!F$11&lt;AJ31)*AND(AJ31&lt;Calibration!F$13),Calibration!H$12,IF((Calibration!F$13&lt;AJ31)*AND(AJ31&lt;Calibration!F$15),Calibration!H$14,IF((Calibration!F$15&lt;AJ31)*AND(AJ31&lt;Calibration!F$17),Calibration!H$16,IF((Calibration!F$17&lt;AJ31)*AND(AJ31&lt;Calibration!F$19),Calibration!H$18,IF((Calibration!F$19&lt;AJ31)*AND(AJ31&lt;Calibration!F$21),Calibration!H$20,IF((Calibration!F$21&lt;AJ31)*AND(AJ31&lt;Calibration!F$23),Calibration!H$22,IF((Calibration!F$23&lt;AJ31)*AND(AJ31&lt;Calibration!F$25),Calibration!H$24,Calibration!H$26))))))))))</f>
        <v>72434.133333333346</v>
      </c>
      <c r="AO31" s="42">
        <f t="shared" si="9"/>
        <v>321.92948148148156</v>
      </c>
      <c r="AP31" s="43"/>
      <c r="AQ31" s="34">
        <f>P31/O31</f>
        <v>0</v>
      </c>
      <c r="AR31" s="45"/>
      <c r="AS31" s="47">
        <f>(((AA33+AA34)/2)-((AA31+AA32)/2))/((AA31+AA32)/2)*100</f>
        <v>23.054591538947271</v>
      </c>
      <c r="AT31" s="45"/>
      <c r="AU31" s="47"/>
      <c r="AV31" s="48"/>
      <c r="AW31" s="37"/>
      <c r="AX31" s="47"/>
      <c r="AY31" s="47"/>
      <c r="AZ31" s="49"/>
      <c r="BA31" s="47"/>
      <c r="BB31" s="47"/>
      <c r="BC31" s="50"/>
    </row>
    <row r="32" spans="1:55" ht="15" thickBot="1" x14ac:dyDescent="0.55000000000000004">
      <c r="A32" s="162"/>
      <c r="B32" s="153"/>
      <c r="C32" s="163"/>
      <c r="D32" s="153"/>
      <c r="E32" s="164"/>
      <c r="F32" s="158"/>
      <c r="G32" s="153"/>
      <c r="H32" s="153"/>
      <c r="I32" s="153"/>
      <c r="J32" s="153"/>
      <c r="K32" s="153"/>
      <c r="L32" s="153"/>
      <c r="M32" s="165"/>
      <c r="N32" s="158"/>
      <c r="O32" s="153"/>
      <c r="P32" s="153"/>
      <c r="Q32" s="153"/>
      <c r="R32" s="153"/>
      <c r="S32" s="150"/>
      <c r="T32" s="150"/>
      <c r="U32" s="150"/>
      <c r="V32" s="150"/>
      <c r="W32" s="150"/>
      <c r="X32" s="159"/>
      <c r="Y32" s="153"/>
      <c r="Z32" s="154"/>
      <c r="AA32" s="34">
        <f t="shared" si="4"/>
        <v>26.809349333333344</v>
      </c>
      <c r="AB32" s="52">
        <f t="shared" ref="AB32" si="26">AA32/Z31</f>
        <v>0.76598140952380989</v>
      </c>
      <c r="AC32" s="53"/>
      <c r="AD32" s="54">
        <v>15</v>
      </c>
      <c r="AE32" s="54">
        <v>15</v>
      </c>
      <c r="AF32" s="72">
        <v>15</v>
      </c>
      <c r="AG32" s="56"/>
      <c r="AH32" s="57">
        <f>AC32-C31</f>
        <v>0</v>
      </c>
      <c r="AI32" s="55"/>
      <c r="AJ32" s="55">
        <v>71.5</v>
      </c>
      <c r="AK32" s="58">
        <f t="shared" si="6"/>
        <v>225</v>
      </c>
      <c r="AL32" s="58">
        <f t="shared" si="7"/>
        <v>3375</v>
      </c>
      <c r="AM32" s="52">
        <f t="shared" si="8"/>
        <v>0</v>
      </c>
      <c r="AN32" s="41">
        <f>AJ32*1000*IF((Calibration!H$6&lt;AJ32)*AND(AJ32&lt;Calibration!F$7),Calibration!H$6,IF((Calibration!F$7&lt;AJ32)*AND(AJ32&lt;Calibration!F$9),Calibration!H$8,IF((Calibration!F$9&lt;AJ32)*AND(AJ32&lt;Calibration!F$11),Calibration!H$10,IF((Calibration!F$11&lt;AJ32)*AND(AJ32&lt;Calibration!F$13),Calibration!H$12,IF((Calibration!F$13&lt;AJ32)*AND(AJ32&lt;Calibration!F$15),Calibration!H$14,IF((Calibration!F$15&lt;AJ32)*AND(AJ32&lt;Calibration!F$17),Calibration!H$16,IF((Calibration!F$17&lt;AJ32)*AND(AJ32&lt;Calibration!F$19),Calibration!H$18,IF((Calibration!F$19&lt;AJ32)*AND(AJ32&lt;Calibration!F$21),Calibration!H$20,IF((Calibration!F$21&lt;AJ32)*AND(AJ32&lt;Calibration!F$23),Calibration!H$22,IF((Calibration!F$23&lt;AJ32)*AND(AJ32&lt;Calibration!F$25),Calibration!H$24,Calibration!H$26))))))))))</f>
        <v>72739.333333333343</v>
      </c>
      <c r="AO32" s="59">
        <f t="shared" si="9"/>
        <v>323.28592592592599</v>
      </c>
      <c r="AP32" s="60"/>
      <c r="AQ32" s="94">
        <f>P31/O31</f>
        <v>0</v>
      </c>
      <c r="AR32" s="62"/>
      <c r="AS32" s="64">
        <f>(((AA33+AA34)/2)-((AA31+AA32)/2))/((AA31+AA32)/2)*100</f>
        <v>23.054591538947271</v>
      </c>
      <c r="AT32" s="62"/>
      <c r="AU32" s="64"/>
      <c r="AV32" s="65"/>
      <c r="AW32" s="54"/>
      <c r="AX32" s="64"/>
      <c r="AY32" s="64"/>
      <c r="AZ32" s="66"/>
      <c r="BA32" s="64"/>
      <c r="BB32" s="64"/>
      <c r="BC32" s="67"/>
    </row>
    <row r="33" spans="1:55" ht="15" thickBot="1" x14ac:dyDescent="0.55000000000000004">
      <c r="A33" s="162"/>
      <c r="B33" s="153"/>
      <c r="C33" s="163"/>
      <c r="D33" s="153"/>
      <c r="E33" s="164"/>
      <c r="F33" s="158"/>
      <c r="G33" s="153"/>
      <c r="H33" s="153"/>
      <c r="I33" s="153"/>
      <c r="J33" s="153"/>
      <c r="K33" s="153"/>
      <c r="L33" s="153"/>
      <c r="M33" s="165"/>
      <c r="N33" s="158"/>
      <c r="O33" s="153"/>
      <c r="P33" s="153"/>
      <c r="Q33" s="153"/>
      <c r="R33" s="153"/>
      <c r="S33" s="150"/>
      <c r="T33" s="150"/>
      <c r="U33" s="150"/>
      <c r="V33" s="150"/>
      <c r="W33" s="150"/>
      <c r="X33" s="155"/>
      <c r="Y33" s="153"/>
      <c r="Z33" s="154"/>
      <c r="AA33" s="34">
        <f t="shared" si="4"/>
        <v>32.753017600000007</v>
      </c>
      <c r="AB33" s="52">
        <f t="shared" ref="AB33" si="27">AA33/Z31</f>
        <v>0.935800502857143</v>
      </c>
      <c r="AC33" s="53"/>
      <c r="AD33" s="54">
        <v>15</v>
      </c>
      <c r="AE33" s="54">
        <v>15</v>
      </c>
      <c r="AF33" s="72">
        <v>15</v>
      </c>
      <c r="AG33" s="56"/>
      <c r="AH33" s="57">
        <f>AC33-C31</f>
        <v>0</v>
      </c>
      <c r="AI33" s="55"/>
      <c r="AJ33" s="55">
        <v>84.9</v>
      </c>
      <c r="AK33" s="58">
        <f t="shared" si="6"/>
        <v>225</v>
      </c>
      <c r="AL33" s="58">
        <f t="shared" si="7"/>
        <v>3375</v>
      </c>
      <c r="AM33" s="52">
        <f t="shared" si="8"/>
        <v>0</v>
      </c>
      <c r="AN33" s="41">
        <f>AJ33*1000*IF((Calibration!H$6&lt;AJ33)*AND(AJ33&lt;Calibration!F$7),Calibration!H$6,IF((Calibration!F$7&lt;AJ33)*AND(AJ33&lt;Calibration!F$9),Calibration!H$8,IF((Calibration!F$9&lt;AJ33)*AND(AJ33&lt;Calibration!F$11),Calibration!H$10,IF((Calibration!F$11&lt;AJ33)*AND(AJ33&lt;Calibration!F$13),Calibration!H$12,IF((Calibration!F$13&lt;AJ33)*AND(AJ33&lt;Calibration!F$15),Calibration!H$14,IF((Calibration!F$15&lt;AJ33)*AND(AJ33&lt;Calibration!F$17),Calibration!H$16,IF((Calibration!F$17&lt;AJ33)*AND(AJ33&lt;Calibration!F$19),Calibration!H$18,IF((Calibration!F$19&lt;AJ33)*AND(AJ33&lt;Calibration!F$21),Calibration!H$20,IF((Calibration!F$21&lt;AJ33)*AND(AJ33&lt;Calibration!F$23),Calibration!H$22,IF((Calibration!F$23&lt;AJ33)*AND(AJ33&lt;Calibration!F$25),Calibration!H$24,Calibration!H$26))))))))))</f>
        <v>86371.6</v>
      </c>
      <c r="AO33" s="59">
        <f t="shared" si="9"/>
        <v>383.87377777777783</v>
      </c>
      <c r="AP33" s="109"/>
      <c r="AQ33" s="94">
        <f>P31/O31</f>
        <v>0</v>
      </c>
      <c r="AR33" s="62"/>
      <c r="AS33" s="64">
        <f>(((AA33+AA34)/2)-((AA31+AA32)/2))/((AA31+AA32)/2)*100</f>
        <v>23.054591538947271</v>
      </c>
      <c r="AT33" s="62"/>
      <c r="AU33" s="64"/>
      <c r="AV33" s="65"/>
      <c r="AW33" s="54"/>
      <c r="AX33" s="64"/>
      <c r="AY33" s="64"/>
      <c r="AZ33" s="66"/>
      <c r="BA33" s="64"/>
      <c r="BB33" s="64"/>
      <c r="BC33" s="67"/>
    </row>
    <row r="34" spans="1:55" ht="15" thickBot="1" x14ac:dyDescent="0.55000000000000004">
      <c r="A34" s="167"/>
      <c r="B34" s="153"/>
      <c r="C34" s="163"/>
      <c r="D34" s="153"/>
      <c r="E34" s="164"/>
      <c r="F34" s="156"/>
      <c r="G34" s="153"/>
      <c r="H34" s="153"/>
      <c r="I34" s="153"/>
      <c r="J34" s="153"/>
      <c r="K34" s="153"/>
      <c r="L34" s="153"/>
      <c r="M34" s="165"/>
      <c r="N34" s="156"/>
      <c r="O34" s="153"/>
      <c r="P34" s="153"/>
      <c r="Q34" s="153"/>
      <c r="R34" s="153"/>
      <c r="S34" s="152"/>
      <c r="T34" s="152"/>
      <c r="U34" s="152"/>
      <c r="V34" s="152"/>
      <c r="W34" s="152"/>
      <c r="X34" s="156"/>
      <c r="Y34" s="153"/>
      <c r="Z34" s="154"/>
      <c r="AA34" s="34">
        <f t="shared" si="4"/>
        <v>33.063507733333338</v>
      </c>
      <c r="AB34" s="87">
        <f t="shared" ref="AB34" si="28">AA34/Z31</f>
        <v>0.94467164952380966</v>
      </c>
      <c r="AC34" s="70"/>
      <c r="AD34" s="71">
        <v>15</v>
      </c>
      <c r="AE34" s="71">
        <v>15</v>
      </c>
      <c r="AF34" s="72">
        <v>15</v>
      </c>
      <c r="AG34" s="73"/>
      <c r="AH34" s="74">
        <f>AH33</f>
        <v>0</v>
      </c>
      <c r="AI34" s="72"/>
      <c r="AJ34" s="72">
        <v>85.6</v>
      </c>
      <c r="AK34" s="75">
        <f t="shared" si="6"/>
        <v>225</v>
      </c>
      <c r="AL34" s="75">
        <f t="shared" si="7"/>
        <v>3375</v>
      </c>
      <c r="AM34" s="69">
        <f t="shared" si="8"/>
        <v>0</v>
      </c>
      <c r="AN34" s="41">
        <f>AJ34*1000*IF((Calibration!H$6&lt;AJ34)*AND(AJ34&lt;Calibration!F$7),Calibration!H$6,IF((Calibration!F$7&lt;AJ34)*AND(AJ34&lt;Calibration!F$9),Calibration!H$8,IF((Calibration!F$9&lt;AJ34)*AND(AJ34&lt;Calibration!F$11),Calibration!H$10,IF((Calibration!F$11&lt;AJ34)*AND(AJ34&lt;Calibration!F$13),Calibration!H$12,IF((Calibration!F$13&lt;AJ34)*AND(AJ34&lt;Calibration!F$15),Calibration!H$14,IF((Calibration!F$15&lt;AJ34)*AND(AJ34&lt;Calibration!F$17),Calibration!H$16,IF((Calibration!F$17&lt;AJ34)*AND(AJ34&lt;Calibration!F$19),Calibration!H$18,IF((Calibration!F$19&lt;AJ34)*AND(AJ34&lt;Calibration!F$21),Calibration!H$20,IF((Calibration!F$21&lt;AJ34)*AND(AJ34&lt;Calibration!F$23),Calibration!H$22,IF((Calibration!F$23&lt;AJ34)*AND(AJ34&lt;Calibration!F$25),Calibration!H$24,Calibration!H$26))))))))))</f>
        <v>87083.733333333337</v>
      </c>
      <c r="AO34" s="76">
        <f t="shared" si="9"/>
        <v>387.03881481481483</v>
      </c>
      <c r="AP34" s="88"/>
      <c r="AQ34" s="89">
        <f>P31/O31</f>
        <v>0</v>
      </c>
      <c r="AR34" s="79"/>
      <c r="AS34" s="81">
        <f>(((AA33+AA34)/2)-((AA31+AA32)/2))/((AA31+AA32)/2)*100</f>
        <v>23.054591538947271</v>
      </c>
      <c r="AT34" s="79"/>
      <c r="AU34" s="81"/>
      <c r="AV34" s="82"/>
      <c r="AW34" s="71"/>
      <c r="AX34" s="81"/>
      <c r="AY34" s="81"/>
      <c r="AZ34" s="83"/>
      <c r="BA34" s="81"/>
      <c r="BB34" s="81"/>
      <c r="BC34" s="84"/>
    </row>
    <row r="35" spans="1:55" ht="15" thickBot="1" x14ac:dyDescent="0.55000000000000004">
      <c r="A35" s="162">
        <v>9</v>
      </c>
      <c r="B35" s="156"/>
      <c r="C35" s="168"/>
      <c r="D35" s="156"/>
      <c r="E35" s="170"/>
      <c r="F35" s="158"/>
      <c r="G35" s="156"/>
      <c r="H35" s="156"/>
      <c r="I35" s="156"/>
      <c r="J35" s="156"/>
      <c r="K35" s="156"/>
      <c r="L35" s="156"/>
      <c r="M35" s="172"/>
      <c r="N35" s="158" t="s">
        <v>68</v>
      </c>
      <c r="O35" s="156">
        <v>11</v>
      </c>
      <c r="P35" s="156"/>
      <c r="Q35" s="156"/>
      <c r="R35" s="156"/>
      <c r="S35" s="150"/>
      <c r="T35" s="150"/>
      <c r="U35" s="150"/>
      <c r="V35" s="150"/>
      <c r="W35" s="150"/>
      <c r="X35" s="158"/>
      <c r="Y35" s="156"/>
      <c r="Z35" s="160">
        <f>LOOKUP(N35,$BU$4:$BU$14,$BT$4:$BT$14)</f>
        <v>25</v>
      </c>
      <c r="AA35" s="34">
        <f t="shared" si="4"/>
        <v>27.785175466666669</v>
      </c>
      <c r="AB35" s="35">
        <f t="shared" ref="AB35" si="29">AA35/Z35</f>
        <v>1.1114070186666667</v>
      </c>
      <c r="AC35" s="96"/>
      <c r="AD35" s="97">
        <v>15</v>
      </c>
      <c r="AE35" s="97">
        <v>15</v>
      </c>
      <c r="AF35" s="98">
        <v>15</v>
      </c>
      <c r="AG35" s="99"/>
      <c r="AH35" s="100">
        <f>AC35-C35</f>
        <v>0</v>
      </c>
      <c r="AI35" s="101"/>
      <c r="AJ35" s="38">
        <v>73.7</v>
      </c>
      <c r="AK35" s="102">
        <f t="shared" si="6"/>
        <v>225</v>
      </c>
      <c r="AL35" s="102">
        <f t="shared" si="7"/>
        <v>3375</v>
      </c>
      <c r="AM35" s="95">
        <f t="shared" si="8"/>
        <v>0</v>
      </c>
      <c r="AN35" s="41">
        <f>AJ35*1000*IF((Calibration!H$6&lt;AJ35)*AND(AJ35&lt;Calibration!F$7),Calibration!H$6,IF((Calibration!F$7&lt;AJ35)*AND(AJ35&lt;Calibration!F$9),Calibration!H$8,IF((Calibration!F$9&lt;AJ35)*AND(AJ35&lt;Calibration!F$11),Calibration!H$10,IF((Calibration!F$11&lt;AJ35)*AND(AJ35&lt;Calibration!F$13),Calibration!H$12,IF((Calibration!F$13&lt;AJ35)*AND(AJ35&lt;Calibration!F$15),Calibration!H$14,IF((Calibration!F$15&lt;AJ35)*AND(AJ35&lt;Calibration!F$17),Calibration!H$16,IF((Calibration!F$17&lt;AJ35)*AND(AJ35&lt;Calibration!F$19),Calibration!H$18,IF((Calibration!F$19&lt;AJ35)*AND(AJ35&lt;Calibration!F$21),Calibration!H$20,IF((Calibration!F$21&lt;AJ35)*AND(AJ35&lt;Calibration!F$23),Calibration!H$22,IF((Calibration!F$23&lt;AJ35)*AND(AJ35&lt;Calibration!F$25),Calibration!H$24,Calibration!H$26))))))))))</f>
        <v>74977.466666666674</v>
      </c>
      <c r="AO35" s="103">
        <f t="shared" si="9"/>
        <v>333.23318518518522</v>
      </c>
      <c r="AP35" s="43"/>
      <c r="AQ35" s="34">
        <f>P35/O35</f>
        <v>0</v>
      </c>
      <c r="AR35" s="104"/>
      <c r="AS35" s="105">
        <f>(((AA37+AA38)/2)-((AA35+AA36)/2))/((AA35+AA36)/2)*100</f>
        <v>23.135016520322939</v>
      </c>
      <c r="AT35" s="104"/>
      <c r="AU35" s="105"/>
      <c r="AV35" s="106"/>
      <c r="AW35" s="97"/>
      <c r="AX35" s="105"/>
      <c r="AY35" s="105"/>
      <c r="AZ35" s="107"/>
      <c r="BA35" s="105"/>
      <c r="BB35" s="105"/>
      <c r="BC35" s="108"/>
    </row>
    <row r="36" spans="1:55" ht="15" thickBot="1" x14ac:dyDescent="0.55000000000000004">
      <c r="A36" s="162"/>
      <c r="B36" s="153"/>
      <c r="C36" s="163"/>
      <c r="D36" s="153"/>
      <c r="E36" s="164"/>
      <c r="F36" s="158"/>
      <c r="G36" s="153"/>
      <c r="H36" s="153"/>
      <c r="I36" s="153"/>
      <c r="J36" s="153"/>
      <c r="K36" s="153"/>
      <c r="L36" s="153"/>
      <c r="M36" s="165"/>
      <c r="N36" s="158"/>
      <c r="O36" s="153"/>
      <c r="P36" s="153"/>
      <c r="Q36" s="153"/>
      <c r="R36" s="153"/>
      <c r="S36" s="150"/>
      <c r="T36" s="150"/>
      <c r="U36" s="150"/>
      <c r="V36" s="150"/>
      <c r="W36" s="150"/>
      <c r="X36" s="159"/>
      <c r="Y36" s="153"/>
      <c r="Z36" s="154"/>
      <c r="AA36" s="34">
        <f t="shared" si="4"/>
        <v>28.006954133333338</v>
      </c>
      <c r="AB36" s="52">
        <f t="shared" ref="AB36" si="30">AA36/Z35</f>
        <v>1.1202781653333336</v>
      </c>
      <c r="AC36" s="53"/>
      <c r="AD36" s="54">
        <v>15</v>
      </c>
      <c r="AE36" s="54">
        <v>15</v>
      </c>
      <c r="AF36" s="72">
        <v>15</v>
      </c>
      <c r="AG36" s="56"/>
      <c r="AH36" s="57">
        <f>AC36-C35</f>
        <v>0</v>
      </c>
      <c r="AI36" s="55"/>
      <c r="AJ36" s="55">
        <v>74.2</v>
      </c>
      <c r="AK36" s="58">
        <f t="shared" si="6"/>
        <v>225</v>
      </c>
      <c r="AL36" s="58">
        <f t="shared" si="7"/>
        <v>3375</v>
      </c>
      <c r="AM36" s="52">
        <f t="shared" si="8"/>
        <v>0</v>
      </c>
      <c r="AN36" s="41">
        <f>AJ36*1000*IF((Calibration!H$6&lt;AJ36)*AND(AJ36&lt;Calibration!F$7),Calibration!H$6,IF((Calibration!F$7&lt;AJ36)*AND(AJ36&lt;Calibration!F$9),Calibration!H$8,IF((Calibration!F$9&lt;AJ36)*AND(AJ36&lt;Calibration!F$11),Calibration!H$10,IF((Calibration!F$11&lt;AJ36)*AND(AJ36&lt;Calibration!F$13),Calibration!H$12,IF((Calibration!F$13&lt;AJ36)*AND(AJ36&lt;Calibration!F$15),Calibration!H$14,IF((Calibration!F$15&lt;AJ36)*AND(AJ36&lt;Calibration!F$17),Calibration!H$16,IF((Calibration!F$17&lt;AJ36)*AND(AJ36&lt;Calibration!F$19),Calibration!H$18,IF((Calibration!F$19&lt;AJ36)*AND(AJ36&lt;Calibration!F$21),Calibration!H$20,IF((Calibration!F$21&lt;AJ36)*AND(AJ36&lt;Calibration!F$23),Calibration!H$22,IF((Calibration!F$23&lt;AJ36)*AND(AJ36&lt;Calibration!F$25),Calibration!H$24,Calibration!H$26))))))))))</f>
        <v>75486.133333333346</v>
      </c>
      <c r="AO36" s="59">
        <f t="shared" si="9"/>
        <v>335.49392592592596</v>
      </c>
      <c r="AP36" s="60"/>
      <c r="AQ36" s="94">
        <f>P35/O35</f>
        <v>0</v>
      </c>
      <c r="AR36" s="62"/>
      <c r="AS36" s="64">
        <f>(((AA37+AA38)/2)-((AA35+AA36)/2))/((AA35+AA36)/2)*100</f>
        <v>23.135016520322939</v>
      </c>
      <c r="AT36" s="62"/>
      <c r="AU36" s="64"/>
      <c r="AV36" s="65"/>
      <c r="AW36" s="54"/>
      <c r="AX36" s="64"/>
      <c r="AY36" s="64"/>
      <c r="AZ36" s="66"/>
      <c r="BA36" s="64"/>
      <c r="BB36" s="64"/>
      <c r="BC36" s="67"/>
    </row>
    <row r="37" spans="1:55" ht="15" thickBot="1" x14ac:dyDescent="0.55000000000000004">
      <c r="A37" s="162"/>
      <c r="B37" s="153"/>
      <c r="C37" s="163"/>
      <c r="D37" s="153"/>
      <c r="E37" s="164"/>
      <c r="F37" s="158"/>
      <c r="G37" s="153"/>
      <c r="H37" s="153"/>
      <c r="I37" s="153"/>
      <c r="J37" s="153"/>
      <c r="K37" s="153"/>
      <c r="L37" s="153"/>
      <c r="M37" s="165"/>
      <c r="N37" s="158"/>
      <c r="O37" s="153"/>
      <c r="P37" s="153"/>
      <c r="Q37" s="153"/>
      <c r="R37" s="153"/>
      <c r="S37" s="150"/>
      <c r="T37" s="150"/>
      <c r="U37" s="150"/>
      <c r="V37" s="150"/>
      <c r="W37" s="150"/>
      <c r="X37" s="155"/>
      <c r="Y37" s="153"/>
      <c r="Z37" s="154"/>
      <c r="AA37" s="34">
        <f t="shared" si="4"/>
        <v>33.462709333333336</v>
      </c>
      <c r="AB37" s="52">
        <f t="shared" ref="AB37" si="31">AA37/Z35</f>
        <v>1.3385083733333334</v>
      </c>
      <c r="AC37" s="53"/>
      <c r="AD37" s="54">
        <v>15</v>
      </c>
      <c r="AE37" s="54">
        <v>15</v>
      </c>
      <c r="AF37" s="72">
        <v>15</v>
      </c>
      <c r="AG37" s="56"/>
      <c r="AH37" s="57">
        <f>AC37-C35</f>
        <v>0</v>
      </c>
      <c r="AI37" s="55"/>
      <c r="AJ37" s="55">
        <v>86.5</v>
      </c>
      <c r="AK37" s="58">
        <f t="shared" si="6"/>
        <v>225</v>
      </c>
      <c r="AL37" s="58">
        <f t="shared" si="7"/>
        <v>3375</v>
      </c>
      <c r="AM37" s="52">
        <f t="shared" si="8"/>
        <v>0</v>
      </c>
      <c r="AN37" s="41">
        <f>AJ37*1000*IF((Calibration!H$6&lt;AJ37)*AND(AJ37&lt;Calibration!F$7),Calibration!H$6,IF((Calibration!F$7&lt;AJ37)*AND(AJ37&lt;Calibration!F$9),Calibration!H$8,IF((Calibration!F$9&lt;AJ37)*AND(AJ37&lt;Calibration!F$11),Calibration!H$10,IF((Calibration!F$11&lt;AJ37)*AND(AJ37&lt;Calibration!F$13),Calibration!H$12,IF((Calibration!F$13&lt;AJ37)*AND(AJ37&lt;Calibration!F$15),Calibration!H$14,IF((Calibration!F$15&lt;AJ37)*AND(AJ37&lt;Calibration!F$17),Calibration!H$16,IF((Calibration!F$17&lt;AJ37)*AND(AJ37&lt;Calibration!F$19),Calibration!H$18,IF((Calibration!F$19&lt;AJ37)*AND(AJ37&lt;Calibration!F$21),Calibration!H$20,IF((Calibration!F$21&lt;AJ37)*AND(AJ37&lt;Calibration!F$23),Calibration!H$22,IF((Calibration!F$23&lt;AJ37)*AND(AJ37&lt;Calibration!F$25),Calibration!H$24,Calibration!H$26))))))))))</f>
        <v>87999.333333333343</v>
      </c>
      <c r="AO37" s="59">
        <f t="shared" si="9"/>
        <v>391.10814814814819</v>
      </c>
      <c r="AP37" s="109"/>
      <c r="AQ37" s="94">
        <f>P35/O35</f>
        <v>0</v>
      </c>
      <c r="AR37" s="62"/>
      <c r="AS37" s="64">
        <f>(((AA37+AA38)/2)-((AA35+AA36)/2))/((AA35+AA36)/2)*100</f>
        <v>23.135016520322939</v>
      </c>
      <c r="AT37" s="62"/>
      <c r="AU37" s="64"/>
      <c r="AV37" s="65"/>
      <c r="AW37" s="54"/>
      <c r="AX37" s="64"/>
      <c r="AY37" s="64"/>
      <c r="AZ37" s="66"/>
      <c r="BA37" s="64"/>
      <c r="BB37" s="64"/>
      <c r="BC37" s="67"/>
    </row>
    <row r="38" spans="1:55" ht="15" thickBot="1" x14ac:dyDescent="0.55000000000000004">
      <c r="A38" s="162"/>
      <c r="B38" s="157"/>
      <c r="C38" s="169"/>
      <c r="D38" s="157"/>
      <c r="E38" s="171"/>
      <c r="F38" s="158"/>
      <c r="G38" s="157"/>
      <c r="H38" s="157"/>
      <c r="I38" s="157"/>
      <c r="J38" s="157"/>
      <c r="K38" s="157"/>
      <c r="L38" s="157"/>
      <c r="M38" s="173"/>
      <c r="N38" s="158"/>
      <c r="O38" s="157"/>
      <c r="P38" s="157"/>
      <c r="Q38" s="157"/>
      <c r="R38" s="157"/>
      <c r="S38" s="150"/>
      <c r="T38" s="150"/>
      <c r="U38" s="150"/>
      <c r="V38" s="150"/>
      <c r="W38" s="150"/>
      <c r="X38" s="158"/>
      <c r="Y38" s="157"/>
      <c r="Z38" s="161"/>
      <c r="AA38" s="34">
        <f t="shared" si="4"/>
        <v>35.236938666666667</v>
      </c>
      <c r="AB38" s="87">
        <f t="shared" ref="AB38" si="32">AA38/Z35</f>
        <v>1.4094775466666667</v>
      </c>
      <c r="AC38" s="110"/>
      <c r="AD38" s="111">
        <v>15</v>
      </c>
      <c r="AE38" s="111">
        <v>15</v>
      </c>
      <c r="AF38" s="112">
        <v>15</v>
      </c>
      <c r="AG38" s="113"/>
      <c r="AH38" s="114">
        <f>AH37</f>
        <v>0</v>
      </c>
      <c r="AI38" s="112"/>
      <c r="AJ38" s="72">
        <v>90.5</v>
      </c>
      <c r="AK38" s="115">
        <f t="shared" si="6"/>
        <v>225</v>
      </c>
      <c r="AL38" s="115">
        <f t="shared" si="7"/>
        <v>3375</v>
      </c>
      <c r="AM38" s="116">
        <f t="shared" si="8"/>
        <v>0</v>
      </c>
      <c r="AN38" s="41">
        <f>AJ38*1000*IF((Calibration!H$6&lt;AJ38)*AND(AJ38&lt;Calibration!F$7),Calibration!H$6,IF((Calibration!F$7&lt;AJ38)*AND(AJ38&lt;Calibration!F$9),Calibration!H$8,IF((Calibration!F$9&lt;AJ38)*AND(AJ38&lt;Calibration!F$11),Calibration!H$10,IF((Calibration!F$11&lt;AJ38)*AND(AJ38&lt;Calibration!F$13),Calibration!H$12,IF((Calibration!F$13&lt;AJ38)*AND(AJ38&lt;Calibration!F$15),Calibration!H$14,IF((Calibration!F$15&lt;AJ38)*AND(AJ38&lt;Calibration!F$17),Calibration!H$16,IF((Calibration!F$17&lt;AJ38)*AND(AJ38&lt;Calibration!F$19),Calibration!H$18,IF((Calibration!F$19&lt;AJ38)*AND(AJ38&lt;Calibration!F$21),Calibration!H$20,IF((Calibration!F$21&lt;AJ38)*AND(AJ38&lt;Calibration!F$23),Calibration!H$22,IF((Calibration!F$23&lt;AJ38)*AND(AJ38&lt;Calibration!F$25),Calibration!H$24,Calibration!H$26))))))))))</f>
        <v>92068.666666666672</v>
      </c>
      <c r="AO38" s="117">
        <f t="shared" si="9"/>
        <v>409.19407407407408</v>
      </c>
      <c r="AP38" s="118"/>
      <c r="AQ38" s="119">
        <f>P35/O35</f>
        <v>0</v>
      </c>
      <c r="AR38" s="120"/>
      <c r="AS38" s="121">
        <f>(((AA37+AA38)/2)-((AA35+AA36)/2))/((AA35+AA36)/2)*100</f>
        <v>23.135016520322939</v>
      </c>
      <c r="AT38" s="120"/>
      <c r="AU38" s="121"/>
      <c r="AV38" s="122"/>
      <c r="AW38" s="111"/>
      <c r="AX38" s="121"/>
      <c r="AY38" s="121"/>
      <c r="AZ38" s="123"/>
      <c r="BA38" s="121"/>
      <c r="BB38" s="121"/>
      <c r="BC38" s="124"/>
    </row>
    <row r="39" spans="1:55" ht="15" thickBot="1" x14ac:dyDescent="0.55000000000000004">
      <c r="A39" s="166">
        <v>10</v>
      </c>
      <c r="B39" s="153"/>
      <c r="C39" s="163"/>
      <c r="D39" s="153"/>
      <c r="E39" s="164"/>
      <c r="F39" s="157"/>
      <c r="G39" s="153"/>
      <c r="H39" s="153"/>
      <c r="I39" s="153"/>
      <c r="J39" s="153"/>
      <c r="K39" s="153"/>
      <c r="L39" s="153"/>
      <c r="M39" s="165"/>
      <c r="N39" s="157" t="s">
        <v>69</v>
      </c>
      <c r="O39" s="153">
        <v>11</v>
      </c>
      <c r="P39" s="153"/>
      <c r="Q39" s="153"/>
      <c r="R39" s="153"/>
      <c r="S39" s="151"/>
      <c r="T39" s="151"/>
      <c r="U39" s="151"/>
      <c r="V39" s="151"/>
      <c r="W39" s="151"/>
      <c r="X39" s="157"/>
      <c r="Y39" s="153"/>
      <c r="Z39" s="154">
        <f>LOOKUP(N39,$BU$4:$BU$14,$BT$4:$BT$14)</f>
        <v>35</v>
      </c>
      <c r="AA39" s="34">
        <f t="shared" si="4"/>
        <v>30.934432533333339</v>
      </c>
      <c r="AB39" s="35">
        <f t="shared" ref="AB39" si="33">AA39/Z39</f>
        <v>0.88384092952380966</v>
      </c>
      <c r="AC39" s="36"/>
      <c r="AD39" s="37">
        <v>15</v>
      </c>
      <c r="AE39" s="37">
        <v>15</v>
      </c>
      <c r="AF39" s="93">
        <v>15</v>
      </c>
      <c r="AG39" s="39"/>
      <c r="AH39" s="40">
        <f>AC39-C39</f>
        <v>0</v>
      </c>
      <c r="AI39" s="38"/>
      <c r="AJ39" s="38">
        <v>80.8</v>
      </c>
      <c r="AK39" s="41">
        <f t="shared" si="6"/>
        <v>225</v>
      </c>
      <c r="AL39" s="41">
        <f t="shared" si="7"/>
        <v>3375</v>
      </c>
      <c r="AM39" s="35">
        <f t="shared" si="8"/>
        <v>0</v>
      </c>
      <c r="AN39" s="41">
        <f>AJ39*1000*IF((Calibration!H$6&lt;AJ39)*AND(AJ39&lt;Calibration!F$7),Calibration!H$6,IF((Calibration!F$7&lt;AJ39)*AND(AJ39&lt;Calibration!F$9),Calibration!H$8,IF((Calibration!F$9&lt;AJ39)*AND(AJ39&lt;Calibration!F$11),Calibration!H$10,IF((Calibration!F$11&lt;AJ39)*AND(AJ39&lt;Calibration!F$13),Calibration!H$12,IF((Calibration!F$13&lt;AJ39)*AND(AJ39&lt;Calibration!F$15),Calibration!H$14,IF((Calibration!F$15&lt;AJ39)*AND(AJ39&lt;Calibration!F$17),Calibration!H$16,IF((Calibration!F$17&lt;AJ39)*AND(AJ39&lt;Calibration!F$19),Calibration!H$18,IF((Calibration!F$19&lt;AJ39)*AND(AJ39&lt;Calibration!F$21),Calibration!H$20,IF((Calibration!F$21&lt;AJ39)*AND(AJ39&lt;Calibration!F$23),Calibration!H$22,IF((Calibration!F$23&lt;AJ39)*AND(AJ39&lt;Calibration!F$25),Calibration!H$24,Calibration!H$26))))))))))</f>
        <v>82200.53333333334</v>
      </c>
      <c r="AO39" s="42">
        <f t="shared" si="9"/>
        <v>365.33570370370376</v>
      </c>
      <c r="AP39" s="43"/>
      <c r="AQ39" s="34">
        <f>P39/O39</f>
        <v>0</v>
      </c>
      <c r="AR39" s="45"/>
      <c r="AS39" s="47">
        <f>(((AA41+AA42)/2)-((AA39+AA40)/2))/((AA39+AA40)/2)*100</f>
        <v>22.548184076614078</v>
      </c>
      <c r="AT39" s="45"/>
      <c r="AU39" s="47"/>
      <c r="AV39" s="48"/>
      <c r="AW39" s="37"/>
      <c r="AX39" s="47"/>
      <c r="AY39" s="47"/>
      <c r="AZ39" s="49"/>
      <c r="BA39" s="47"/>
      <c r="BB39" s="47"/>
      <c r="BC39" s="50"/>
    </row>
    <row r="40" spans="1:55" ht="15" thickBot="1" x14ac:dyDescent="0.55000000000000004">
      <c r="A40" s="162"/>
      <c r="B40" s="153"/>
      <c r="C40" s="163"/>
      <c r="D40" s="153"/>
      <c r="E40" s="164"/>
      <c r="F40" s="158"/>
      <c r="G40" s="153"/>
      <c r="H40" s="153"/>
      <c r="I40" s="153"/>
      <c r="J40" s="153"/>
      <c r="K40" s="153"/>
      <c r="L40" s="153"/>
      <c r="M40" s="165"/>
      <c r="N40" s="158"/>
      <c r="O40" s="153"/>
      <c r="P40" s="153"/>
      <c r="Q40" s="153"/>
      <c r="R40" s="153"/>
      <c r="S40" s="150"/>
      <c r="T40" s="150"/>
      <c r="U40" s="150"/>
      <c r="V40" s="150"/>
      <c r="W40" s="150"/>
      <c r="X40" s="159"/>
      <c r="Y40" s="153"/>
      <c r="Z40" s="154"/>
      <c r="AA40" s="34">
        <f t="shared" si="4"/>
        <v>30.047317866666667</v>
      </c>
      <c r="AB40" s="52">
        <f t="shared" ref="AB40" si="34">AA40/Z39</f>
        <v>0.85849479619047619</v>
      </c>
      <c r="AC40" s="53"/>
      <c r="AD40" s="54">
        <v>15</v>
      </c>
      <c r="AE40" s="54">
        <v>15</v>
      </c>
      <c r="AF40" s="72">
        <v>15</v>
      </c>
      <c r="AG40" s="56"/>
      <c r="AH40" s="57">
        <f>AC40-C39</f>
        <v>0</v>
      </c>
      <c r="AI40" s="55"/>
      <c r="AJ40" s="55">
        <v>78.8</v>
      </c>
      <c r="AK40" s="58">
        <f t="shared" si="6"/>
        <v>225</v>
      </c>
      <c r="AL40" s="58">
        <f t="shared" si="7"/>
        <v>3375</v>
      </c>
      <c r="AM40" s="52">
        <f t="shared" si="8"/>
        <v>0</v>
      </c>
      <c r="AN40" s="41">
        <f>AJ40*1000*IF((Calibration!H$6&lt;AJ40)*AND(AJ40&lt;Calibration!F$7),Calibration!H$6,IF((Calibration!F$7&lt;AJ40)*AND(AJ40&lt;Calibration!F$9),Calibration!H$8,IF((Calibration!F$9&lt;AJ40)*AND(AJ40&lt;Calibration!F$11),Calibration!H$10,IF((Calibration!F$11&lt;AJ40)*AND(AJ40&lt;Calibration!F$13),Calibration!H$12,IF((Calibration!F$13&lt;AJ40)*AND(AJ40&lt;Calibration!F$15),Calibration!H$14,IF((Calibration!F$15&lt;AJ40)*AND(AJ40&lt;Calibration!F$17),Calibration!H$16,IF((Calibration!F$17&lt;AJ40)*AND(AJ40&lt;Calibration!F$19),Calibration!H$18,IF((Calibration!F$19&lt;AJ40)*AND(AJ40&lt;Calibration!F$21),Calibration!H$20,IF((Calibration!F$21&lt;AJ40)*AND(AJ40&lt;Calibration!F$23),Calibration!H$22,IF((Calibration!F$23&lt;AJ40)*AND(AJ40&lt;Calibration!F$25),Calibration!H$24,Calibration!H$26))))))))))</f>
        <v>80165.866666666669</v>
      </c>
      <c r="AO40" s="59">
        <f t="shared" si="9"/>
        <v>356.29274074074073</v>
      </c>
      <c r="AP40" s="109"/>
      <c r="AQ40" s="94">
        <f>P39/O39</f>
        <v>0</v>
      </c>
      <c r="AR40" s="62"/>
      <c r="AS40" s="64">
        <f>(((AA41+AA42)/2)-((AA39+AA40)/2))/((AA39+AA40)/2)*100</f>
        <v>22.548184076614078</v>
      </c>
      <c r="AT40" s="62"/>
      <c r="AU40" s="64"/>
      <c r="AV40" s="65"/>
      <c r="AW40" s="54"/>
      <c r="AX40" s="64"/>
      <c r="AY40" s="64"/>
      <c r="AZ40" s="66"/>
      <c r="BA40" s="64"/>
      <c r="BB40" s="64"/>
      <c r="BC40" s="67"/>
    </row>
    <row r="41" spans="1:55" ht="15" thickBot="1" x14ac:dyDescent="0.55000000000000004">
      <c r="A41" s="162"/>
      <c r="B41" s="153"/>
      <c r="C41" s="163"/>
      <c r="D41" s="153"/>
      <c r="E41" s="164"/>
      <c r="F41" s="158"/>
      <c r="G41" s="153"/>
      <c r="H41" s="153"/>
      <c r="I41" s="153"/>
      <c r="J41" s="153"/>
      <c r="K41" s="153"/>
      <c r="L41" s="153"/>
      <c r="M41" s="165"/>
      <c r="N41" s="158"/>
      <c r="O41" s="153"/>
      <c r="P41" s="153"/>
      <c r="Q41" s="153"/>
      <c r="R41" s="153"/>
      <c r="S41" s="150"/>
      <c r="T41" s="150"/>
      <c r="U41" s="150"/>
      <c r="V41" s="150"/>
      <c r="W41" s="150"/>
      <c r="X41" s="155"/>
      <c r="Y41" s="153"/>
      <c r="Z41" s="154"/>
      <c r="AA41" s="34">
        <f t="shared" si="4"/>
        <v>37.632148266666675</v>
      </c>
      <c r="AB41" s="52">
        <f t="shared" ref="AB41" si="35">AA41/Z39</f>
        <v>1.0752042361904763</v>
      </c>
      <c r="AC41" s="53"/>
      <c r="AD41" s="54">
        <v>15</v>
      </c>
      <c r="AE41" s="54">
        <v>15</v>
      </c>
      <c r="AF41" s="72">
        <v>15</v>
      </c>
      <c r="AG41" s="56"/>
      <c r="AH41" s="57">
        <f>AC41-C39</f>
        <v>0</v>
      </c>
      <c r="AI41" s="55"/>
      <c r="AJ41" s="55">
        <v>95.9</v>
      </c>
      <c r="AK41" s="58">
        <f t="shared" si="6"/>
        <v>225</v>
      </c>
      <c r="AL41" s="58">
        <f t="shared" si="7"/>
        <v>3375</v>
      </c>
      <c r="AM41" s="52">
        <f t="shared" si="8"/>
        <v>0</v>
      </c>
      <c r="AN41" s="41">
        <f>AJ41*1000*IF((Calibration!H$6&lt;AJ41)*AND(AJ41&lt;Calibration!F$7),Calibration!H$6,IF((Calibration!F$7&lt;AJ41)*AND(AJ41&lt;Calibration!F$9),Calibration!H$8,IF((Calibration!F$9&lt;AJ41)*AND(AJ41&lt;Calibration!F$11),Calibration!H$10,IF((Calibration!F$11&lt;AJ41)*AND(AJ41&lt;Calibration!F$13),Calibration!H$12,IF((Calibration!F$13&lt;AJ41)*AND(AJ41&lt;Calibration!F$15),Calibration!H$14,IF((Calibration!F$15&lt;AJ41)*AND(AJ41&lt;Calibration!F$17),Calibration!H$16,IF((Calibration!F$17&lt;AJ41)*AND(AJ41&lt;Calibration!F$19),Calibration!H$18,IF((Calibration!F$19&lt;AJ41)*AND(AJ41&lt;Calibration!F$21),Calibration!H$20,IF((Calibration!F$21&lt;AJ41)*AND(AJ41&lt;Calibration!F$23),Calibration!H$22,IF((Calibration!F$23&lt;AJ41)*AND(AJ41&lt;Calibration!F$25),Calibration!H$24,Calibration!H$26))))))))))</f>
        <v>97562.266666666677</v>
      </c>
      <c r="AO41" s="59">
        <f t="shared" si="9"/>
        <v>433.61007407407413</v>
      </c>
      <c r="AP41" s="109"/>
      <c r="AQ41" s="94">
        <f>P39/O39</f>
        <v>0</v>
      </c>
      <c r="AR41" s="62"/>
      <c r="AS41" s="64">
        <f>(((AA41+AA42)/2)-((AA39+AA40)/2))/((AA39+AA40)/2)*100</f>
        <v>22.548184076614078</v>
      </c>
      <c r="AT41" s="62"/>
      <c r="AU41" s="64"/>
      <c r="AV41" s="65"/>
      <c r="AW41" s="54"/>
      <c r="AX41" s="64"/>
      <c r="AY41" s="64"/>
      <c r="AZ41" s="66"/>
      <c r="BA41" s="64"/>
      <c r="BB41" s="64"/>
      <c r="BC41" s="67"/>
    </row>
    <row r="42" spans="1:55" ht="15" thickBot="1" x14ac:dyDescent="0.55000000000000004">
      <c r="A42" s="167"/>
      <c r="B42" s="153"/>
      <c r="C42" s="163"/>
      <c r="D42" s="153"/>
      <c r="E42" s="164"/>
      <c r="F42" s="156"/>
      <c r="G42" s="153"/>
      <c r="H42" s="153"/>
      <c r="I42" s="153"/>
      <c r="J42" s="153"/>
      <c r="K42" s="153"/>
      <c r="L42" s="153"/>
      <c r="M42" s="165"/>
      <c r="N42" s="156"/>
      <c r="O42" s="153"/>
      <c r="P42" s="153"/>
      <c r="Q42" s="153"/>
      <c r="R42" s="153"/>
      <c r="S42" s="152"/>
      <c r="T42" s="152"/>
      <c r="U42" s="152"/>
      <c r="V42" s="152"/>
      <c r="W42" s="152"/>
      <c r="X42" s="156"/>
      <c r="Y42" s="153"/>
      <c r="Z42" s="154"/>
      <c r="AA42" s="34">
        <f t="shared" si="4"/>
        <v>37.099879466666671</v>
      </c>
      <c r="AB42" s="87">
        <f t="shared" ref="AB42" si="36">AA42/Z39</f>
        <v>1.0599965561904763</v>
      </c>
      <c r="AC42" s="70"/>
      <c r="AD42" s="71">
        <v>15</v>
      </c>
      <c r="AE42" s="71">
        <v>15</v>
      </c>
      <c r="AF42" s="72">
        <v>15</v>
      </c>
      <c r="AG42" s="73"/>
      <c r="AH42" s="74">
        <f>AH41</f>
        <v>0</v>
      </c>
      <c r="AI42" s="72"/>
      <c r="AJ42" s="72">
        <v>94.7</v>
      </c>
      <c r="AK42" s="75">
        <f t="shared" si="6"/>
        <v>225</v>
      </c>
      <c r="AL42" s="75">
        <f t="shared" si="7"/>
        <v>3375</v>
      </c>
      <c r="AM42" s="69">
        <f t="shared" si="8"/>
        <v>0</v>
      </c>
      <c r="AN42" s="41">
        <f>AJ42*1000*IF((Calibration!H$6&lt;AJ42)*AND(AJ42&lt;Calibration!F$7),Calibration!H$6,IF((Calibration!F$7&lt;AJ42)*AND(AJ42&lt;Calibration!F$9),Calibration!H$8,IF((Calibration!F$9&lt;AJ42)*AND(AJ42&lt;Calibration!F$11),Calibration!H$10,IF((Calibration!F$11&lt;AJ42)*AND(AJ42&lt;Calibration!F$13),Calibration!H$12,IF((Calibration!F$13&lt;AJ42)*AND(AJ42&lt;Calibration!F$15),Calibration!H$14,IF((Calibration!F$15&lt;AJ42)*AND(AJ42&lt;Calibration!F$17),Calibration!H$16,IF((Calibration!F$17&lt;AJ42)*AND(AJ42&lt;Calibration!F$19),Calibration!H$18,IF((Calibration!F$19&lt;AJ42)*AND(AJ42&lt;Calibration!F$21),Calibration!H$20,IF((Calibration!F$21&lt;AJ42)*AND(AJ42&lt;Calibration!F$23),Calibration!H$22,IF((Calibration!F$23&lt;AJ42)*AND(AJ42&lt;Calibration!F$25),Calibration!H$24,Calibration!H$26))))))))))</f>
        <v>96341.466666666674</v>
      </c>
      <c r="AO42" s="76">
        <f t="shared" si="9"/>
        <v>428.18429629629634</v>
      </c>
      <c r="AP42" s="88"/>
      <c r="AQ42" s="89">
        <f>P39/O39</f>
        <v>0</v>
      </c>
      <c r="AR42" s="79"/>
      <c r="AS42" s="81">
        <f>(((AA41+AA42)/2)-((AA39+AA40)/2))/((AA39+AA40)/2)*100</f>
        <v>22.548184076614078</v>
      </c>
      <c r="AT42" s="79"/>
      <c r="AU42" s="81"/>
      <c r="AV42" s="82"/>
      <c r="AW42" s="71"/>
      <c r="AX42" s="81"/>
      <c r="AY42" s="81"/>
      <c r="AZ42" s="83"/>
      <c r="BA42" s="81"/>
      <c r="BB42" s="81"/>
      <c r="BC42" s="84"/>
    </row>
    <row r="43" spans="1:55" ht="15" thickBot="1" x14ac:dyDescent="0.55000000000000004">
      <c r="A43" s="162">
        <v>11</v>
      </c>
      <c r="B43" s="156"/>
      <c r="C43" s="168"/>
      <c r="D43" s="156"/>
      <c r="E43" s="170"/>
      <c r="F43" s="158"/>
      <c r="G43" s="156"/>
      <c r="H43" s="156"/>
      <c r="I43" s="156"/>
      <c r="J43" s="156"/>
      <c r="K43" s="156"/>
      <c r="L43" s="156"/>
      <c r="M43" s="172"/>
      <c r="N43" s="158" t="s">
        <v>69</v>
      </c>
      <c r="O43" s="156">
        <v>11</v>
      </c>
      <c r="P43" s="156"/>
      <c r="Q43" s="156"/>
      <c r="R43" s="156"/>
      <c r="S43" s="150"/>
      <c r="T43" s="150"/>
      <c r="U43" s="150"/>
      <c r="V43" s="150"/>
      <c r="W43" s="150"/>
      <c r="X43" s="158"/>
      <c r="Y43" s="156"/>
      <c r="Z43" s="160">
        <f>LOOKUP(N43,$BU$4:$BU$14,$BT$4:$BT$14)</f>
        <v>35</v>
      </c>
      <c r="AA43" s="34">
        <f t="shared" si="4"/>
        <v>26.676282133333345</v>
      </c>
      <c r="AB43" s="35">
        <f t="shared" ref="AB43" si="37">AA43/Z43</f>
        <v>0.76217948952380987</v>
      </c>
      <c r="AC43" s="96"/>
      <c r="AD43" s="97">
        <v>15</v>
      </c>
      <c r="AE43" s="97">
        <v>15</v>
      </c>
      <c r="AF43" s="98">
        <v>15</v>
      </c>
      <c r="AG43" s="99"/>
      <c r="AH43" s="100">
        <f>AC43-C43</f>
        <v>0</v>
      </c>
      <c r="AI43" s="101"/>
      <c r="AJ43" s="38">
        <v>71.2</v>
      </c>
      <c r="AK43" s="102">
        <f t="shared" si="6"/>
        <v>225</v>
      </c>
      <c r="AL43" s="102">
        <f t="shared" si="7"/>
        <v>3375</v>
      </c>
      <c r="AM43" s="95">
        <f t="shared" si="8"/>
        <v>0</v>
      </c>
      <c r="AN43" s="41">
        <f>AJ43*1000*IF((Calibration!H$6&lt;AJ43)*AND(AJ43&lt;Calibration!F$7),Calibration!H$6,IF((Calibration!F$7&lt;AJ43)*AND(AJ43&lt;Calibration!F$9),Calibration!H$8,IF((Calibration!F$9&lt;AJ43)*AND(AJ43&lt;Calibration!F$11),Calibration!H$10,IF((Calibration!F$11&lt;AJ43)*AND(AJ43&lt;Calibration!F$13),Calibration!H$12,IF((Calibration!F$13&lt;AJ43)*AND(AJ43&lt;Calibration!F$15),Calibration!H$14,IF((Calibration!F$15&lt;AJ43)*AND(AJ43&lt;Calibration!F$17),Calibration!H$16,IF((Calibration!F$17&lt;AJ43)*AND(AJ43&lt;Calibration!F$19),Calibration!H$18,IF((Calibration!F$19&lt;AJ43)*AND(AJ43&lt;Calibration!F$21),Calibration!H$20,IF((Calibration!F$21&lt;AJ43)*AND(AJ43&lt;Calibration!F$23),Calibration!H$22,IF((Calibration!F$23&lt;AJ43)*AND(AJ43&lt;Calibration!F$25),Calibration!H$24,Calibration!H$26))))))))))</f>
        <v>72434.133333333346</v>
      </c>
      <c r="AO43" s="103">
        <f t="shared" si="9"/>
        <v>321.92948148148156</v>
      </c>
      <c r="AP43" s="43"/>
      <c r="AQ43" s="34">
        <f>P43/O43</f>
        <v>0</v>
      </c>
      <c r="AR43" s="104"/>
      <c r="AS43" s="105">
        <f>(((AA45+AA46)/2)-((AA43+AA44)/2))/((AA43+AA44)/2)*100</f>
        <v>23.054591538947271</v>
      </c>
      <c r="AT43" s="104"/>
      <c r="AU43" s="105"/>
      <c r="AV43" s="106"/>
      <c r="AW43" s="97"/>
      <c r="AX43" s="105"/>
      <c r="AY43" s="105"/>
      <c r="AZ43" s="107"/>
      <c r="BA43" s="105"/>
      <c r="BB43" s="105"/>
      <c r="BC43" s="108"/>
    </row>
    <row r="44" spans="1:55" ht="15" thickBot="1" x14ac:dyDescent="0.55000000000000004">
      <c r="A44" s="162"/>
      <c r="B44" s="153"/>
      <c r="C44" s="163"/>
      <c r="D44" s="153"/>
      <c r="E44" s="164"/>
      <c r="F44" s="158"/>
      <c r="G44" s="153"/>
      <c r="H44" s="153"/>
      <c r="I44" s="153"/>
      <c r="J44" s="153"/>
      <c r="K44" s="153"/>
      <c r="L44" s="153"/>
      <c r="M44" s="165"/>
      <c r="N44" s="158"/>
      <c r="O44" s="153"/>
      <c r="P44" s="153"/>
      <c r="Q44" s="153"/>
      <c r="R44" s="153"/>
      <c r="S44" s="150"/>
      <c r="T44" s="150"/>
      <c r="U44" s="150"/>
      <c r="V44" s="150"/>
      <c r="W44" s="150"/>
      <c r="X44" s="159"/>
      <c r="Y44" s="153"/>
      <c r="Z44" s="154"/>
      <c r="AA44" s="34">
        <f t="shared" si="4"/>
        <v>26.809349333333344</v>
      </c>
      <c r="AB44" s="52">
        <f t="shared" ref="AB44" si="38">AA44/Z43</f>
        <v>0.76598140952380989</v>
      </c>
      <c r="AC44" s="53"/>
      <c r="AD44" s="54">
        <v>15</v>
      </c>
      <c r="AE44" s="54">
        <v>15</v>
      </c>
      <c r="AF44" s="72">
        <v>15</v>
      </c>
      <c r="AG44" s="56"/>
      <c r="AH44" s="57">
        <f>AC44-C43</f>
        <v>0</v>
      </c>
      <c r="AI44" s="55"/>
      <c r="AJ44" s="55">
        <v>71.5</v>
      </c>
      <c r="AK44" s="58">
        <f t="shared" si="6"/>
        <v>225</v>
      </c>
      <c r="AL44" s="58">
        <f t="shared" si="7"/>
        <v>3375</v>
      </c>
      <c r="AM44" s="52">
        <f t="shared" si="8"/>
        <v>0</v>
      </c>
      <c r="AN44" s="41">
        <f>AJ44*1000*IF((Calibration!H$6&lt;AJ44)*AND(AJ44&lt;Calibration!F$7),Calibration!H$6,IF((Calibration!F$7&lt;AJ44)*AND(AJ44&lt;Calibration!F$9),Calibration!H$8,IF((Calibration!F$9&lt;AJ44)*AND(AJ44&lt;Calibration!F$11),Calibration!H$10,IF((Calibration!F$11&lt;AJ44)*AND(AJ44&lt;Calibration!F$13),Calibration!H$12,IF((Calibration!F$13&lt;AJ44)*AND(AJ44&lt;Calibration!F$15),Calibration!H$14,IF((Calibration!F$15&lt;AJ44)*AND(AJ44&lt;Calibration!F$17),Calibration!H$16,IF((Calibration!F$17&lt;AJ44)*AND(AJ44&lt;Calibration!F$19),Calibration!H$18,IF((Calibration!F$19&lt;AJ44)*AND(AJ44&lt;Calibration!F$21),Calibration!H$20,IF((Calibration!F$21&lt;AJ44)*AND(AJ44&lt;Calibration!F$23),Calibration!H$22,IF((Calibration!F$23&lt;AJ44)*AND(AJ44&lt;Calibration!F$25),Calibration!H$24,Calibration!H$26))))))))))</f>
        <v>72739.333333333343</v>
      </c>
      <c r="AO44" s="59">
        <f t="shared" si="9"/>
        <v>323.28592592592599</v>
      </c>
      <c r="AP44" s="109"/>
      <c r="AQ44" s="51">
        <f>P43/O43</f>
        <v>0</v>
      </c>
      <c r="AR44" s="62"/>
      <c r="AS44" s="64">
        <f>(((AA45+AA46)/2)-((AA43+AA44)/2))/((AA43+AA44)/2)*100</f>
        <v>23.054591538947271</v>
      </c>
      <c r="AT44" s="62"/>
      <c r="AU44" s="64"/>
      <c r="AV44" s="65"/>
      <c r="AW44" s="54"/>
      <c r="AX44" s="64"/>
      <c r="AY44" s="64"/>
      <c r="AZ44" s="66"/>
      <c r="BA44" s="64"/>
      <c r="BB44" s="64"/>
      <c r="BC44" s="67"/>
    </row>
    <row r="45" spans="1:55" ht="15" thickBot="1" x14ac:dyDescent="0.55000000000000004">
      <c r="A45" s="162"/>
      <c r="B45" s="153"/>
      <c r="C45" s="163"/>
      <c r="D45" s="153"/>
      <c r="E45" s="164"/>
      <c r="F45" s="158"/>
      <c r="G45" s="153"/>
      <c r="H45" s="153"/>
      <c r="I45" s="153"/>
      <c r="J45" s="153"/>
      <c r="K45" s="153"/>
      <c r="L45" s="153"/>
      <c r="M45" s="165"/>
      <c r="N45" s="158"/>
      <c r="O45" s="153"/>
      <c r="P45" s="153"/>
      <c r="Q45" s="153"/>
      <c r="R45" s="153"/>
      <c r="S45" s="150"/>
      <c r="T45" s="150"/>
      <c r="U45" s="150"/>
      <c r="V45" s="150"/>
      <c r="W45" s="150"/>
      <c r="X45" s="155"/>
      <c r="Y45" s="153"/>
      <c r="Z45" s="154"/>
      <c r="AA45" s="34">
        <f t="shared" si="4"/>
        <v>32.753017600000007</v>
      </c>
      <c r="AB45" s="52">
        <f t="shared" ref="AB45" si="39">AA45/Z43</f>
        <v>0.935800502857143</v>
      </c>
      <c r="AC45" s="53"/>
      <c r="AD45" s="54">
        <v>15</v>
      </c>
      <c r="AE45" s="54">
        <v>15</v>
      </c>
      <c r="AF45" s="72">
        <v>15</v>
      </c>
      <c r="AG45" s="56"/>
      <c r="AH45" s="57">
        <f>AC45-C43</f>
        <v>0</v>
      </c>
      <c r="AI45" s="55"/>
      <c r="AJ45" s="55">
        <v>84.9</v>
      </c>
      <c r="AK45" s="58">
        <f t="shared" si="6"/>
        <v>225</v>
      </c>
      <c r="AL45" s="58">
        <f t="shared" si="7"/>
        <v>3375</v>
      </c>
      <c r="AM45" s="52">
        <f t="shared" si="8"/>
        <v>0</v>
      </c>
      <c r="AN45" s="41">
        <f>AJ45*1000*IF((Calibration!H$6&lt;AJ45)*AND(AJ45&lt;Calibration!F$7),Calibration!H$6,IF((Calibration!F$7&lt;AJ45)*AND(AJ45&lt;Calibration!F$9),Calibration!H$8,IF((Calibration!F$9&lt;AJ45)*AND(AJ45&lt;Calibration!F$11),Calibration!H$10,IF((Calibration!F$11&lt;AJ45)*AND(AJ45&lt;Calibration!F$13),Calibration!H$12,IF((Calibration!F$13&lt;AJ45)*AND(AJ45&lt;Calibration!F$15),Calibration!H$14,IF((Calibration!F$15&lt;AJ45)*AND(AJ45&lt;Calibration!F$17),Calibration!H$16,IF((Calibration!F$17&lt;AJ45)*AND(AJ45&lt;Calibration!F$19),Calibration!H$18,IF((Calibration!F$19&lt;AJ45)*AND(AJ45&lt;Calibration!F$21),Calibration!H$20,IF((Calibration!F$21&lt;AJ45)*AND(AJ45&lt;Calibration!F$23),Calibration!H$22,IF((Calibration!F$23&lt;AJ45)*AND(AJ45&lt;Calibration!F$25),Calibration!H$24,Calibration!H$26))))))))))</f>
        <v>86371.6</v>
      </c>
      <c r="AO45" s="59">
        <f t="shared" si="9"/>
        <v>383.87377777777783</v>
      </c>
      <c r="AP45" s="109"/>
      <c r="AQ45" s="94">
        <f>P43/O43</f>
        <v>0</v>
      </c>
      <c r="AR45" s="62"/>
      <c r="AS45" s="64">
        <f>(((AA45+AA46)/2)-((AA43+AA44)/2))/((AA43+AA44)/2)*100</f>
        <v>23.054591538947271</v>
      </c>
      <c r="AT45" s="62"/>
      <c r="AU45" s="64"/>
      <c r="AV45" s="65"/>
      <c r="AW45" s="54"/>
      <c r="AX45" s="64"/>
      <c r="AY45" s="64"/>
      <c r="AZ45" s="66"/>
      <c r="BA45" s="64"/>
      <c r="BB45" s="64"/>
      <c r="BC45" s="67"/>
    </row>
    <row r="46" spans="1:55" ht="15" thickBot="1" x14ac:dyDescent="0.55000000000000004">
      <c r="A46" s="162"/>
      <c r="B46" s="157"/>
      <c r="C46" s="169"/>
      <c r="D46" s="157"/>
      <c r="E46" s="171"/>
      <c r="F46" s="158"/>
      <c r="G46" s="157"/>
      <c r="H46" s="157"/>
      <c r="I46" s="157"/>
      <c r="J46" s="157"/>
      <c r="K46" s="157"/>
      <c r="L46" s="157"/>
      <c r="M46" s="173"/>
      <c r="N46" s="158"/>
      <c r="O46" s="157"/>
      <c r="P46" s="157"/>
      <c r="Q46" s="157"/>
      <c r="R46" s="157"/>
      <c r="S46" s="150"/>
      <c r="T46" s="150"/>
      <c r="U46" s="150"/>
      <c r="V46" s="150"/>
      <c r="W46" s="150"/>
      <c r="X46" s="158"/>
      <c r="Y46" s="157"/>
      <c r="Z46" s="161"/>
      <c r="AA46" s="34">
        <f t="shared" si="4"/>
        <v>33.063507733333338</v>
      </c>
      <c r="AB46" s="87">
        <f t="shared" ref="AB46" si="40">AA46/Z43</f>
        <v>0.94467164952380966</v>
      </c>
      <c r="AC46" s="110"/>
      <c r="AD46" s="111">
        <v>15</v>
      </c>
      <c r="AE46" s="111">
        <v>15</v>
      </c>
      <c r="AF46" s="112">
        <v>15</v>
      </c>
      <c r="AG46" s="113"/>
      <c r="AH46" s="114">
        <f>AH45</f>
        <v>0</v>
      </c>
      <c r="AI46" s="112"/>
      <c r="AJ46" s="72">
        <v>85.6</v>
      </c>
      <c r="AK46" s="115">
        <f t="shared" si="6"/>
        <v>225</v>
      </c>
      <c r="AL46" s="115">
        <f t="shared" si="7"/>
        <v>3375</v>
      </c>
      <c r="AM46" s="116">
        <f t="shared" si="8"/>
        <v>0</v>
      </c>
      <c r="AN46" s="41">
        <f>AJ46*1000*IF((Calibration!H$6&lt;AJ46)*AND(AJ46&lt;Calibration!F$7),Calibration!H$6,IF((Calibration!F$7&lt;AJ46)*AND(AJ46&lt;Calibration!F$9),Calibration!H$8,IF((Calibration!F$9&lt;AJ46)*AND(AJ46&lt;Calibration!F$11),Calibration!H$10,IF((Calibration!F$11&lt;AJ46)*AND(AJ46&lt;Calibration!F$13),Calibration!H$12,IF((Calibration!F$13&lt;AJ46)*AND(AJ46&lt;Calibration!F$15),Calibration!H$14,IF((Calibration!F$15&lt;AJ46)*AND(AJ46&lt;Calibration!F$17),Calibration!H$16,IF((Calibration!F$17&lt;AJ46)*AND(AJ46&lt;Calibration!F$19),Calibration!H$18,IF((Calibration!F$19&lt;AJ46)*AND(AJ46&lt;Calibration!F$21),Calibration!H$20,IF((Calibration!F$21&lt;AJ46)*AND(AJ46&lt;Calibration!F$23),Calibration!H$22,IF((Calibration!F$23&lt;AJ46)*AND(AJ46&lt;Calibration!F$25),Calibration!H$24,Calibration!H$26))))))))))</f>
        <v>87083.733333333337</v>
      </c>
      <c r="AO46" s="117">
        <f t="shared" si="9"/>
        <v>387.03881481481483</v>
      </c>
      <c r="AP46" s="118"/>
      <c r="AQ46" s="119">
        <f>P43/O43</f>
        <v>0</v>
      </c>
      <c r="AR46" s="120"/>
      <c r="AS46" s="121">
        <f>(((AA45+AA46)/2)-((AA43+AA44)/2))/((AA43+AA44)/2)*100</f>
        <v>23.054591538947271</v>
      </c>
      <c r="AT46" s="120"/>
      <c r="AU46" s="121"/>
      <c r="AV46" s="122"/>
      <c r="AW46" s="111"/>
      <c r="AX46" s="121"/>
      <c r="AY46" s="121"/>
      <c r="AZ46" s="123"/>
      <c r="BA46" s="121"/>
      <c r="BB46" s="121"/>
      <c r="BC46" s="124"/>
    </row>
    <row r="47" spans="1:55" ht="15" thickBot="1" x14ac:dyDescent="0.55000000000000004">
      <c r="A47" s="166">
        <v>12</v>
      </c>
      <c r="B47" s="153"/>
      <c r="C47" s="163"/>
      <c r="D47" s="153"/>
      <c r="E47" s="164"/>
      <c r="F47" s="157"/>
      <c r="G47" s="153"/>
      <c r="H47" s="153"/>
      <c r="I47" s="153"/>
      <c r="J47" s="153"/>
      <c r="K47" s="153"/>
      <c r="L47" s="153"/>
      <c r="M47" s="165"/>
      <c r="N47" s="157" t="s">
        <v>69</v>
      </c>
      <c r="O47" s="153">
        <v>11</v>
      </c>
      <c r="P47" s="153"/>
      <c r="Q47" s="153"/>
      <c r="R47" s="153"/>
      <c r="S47" s="151"/>
      <c r="T47" s="151"/>
      <c r="U47" s="151"/>
      <c r="V47" s="151"/>
      <c r="W47" s="151"/>
      <c r="X47" s="157"/>
      <c r="Y47" s="153"/>
      <c r="Z47" s="154">
        <f>LOOKUP(N47,$BU$4:$BU$14,$BT$4:$BT$14)</f>
        <v>35</v>
      </c>
      <c r="AA47" s="34">
        <f t="shared" si="4"/>
        <v>27.785175466666669</v>
      </c>
      <c r="AB47" s="35">
        <f t="shared" ref="AB47" si="41">AA47/Z47</f>
        <v>0.79386215619047629</v>
      </c>
      <c r="AC47" s="36"/>
      <c r="AD47" s="37">
        <v>15</v>
      </c>
      <c r="AE47" s="37">
        <v>15</v>
      </c>
      <c r="AF47" s="93">
        <v>15</v>
      </c>
      <c r="AG47" s="39"/>
      <c r="AH47" s="40">
        <f>AC47-C47</f>
        <v>0</v>
      </c>
      <c r="AI47" s="38"/>
      <c r="AJ47" s="38">
        <v>73.7</v>
      </c>
      <c r="AK47" s="41">
        <f t="shared" si="6"/>
        <v>225</v>
      </c>
      <c r="AL47" s="41">
        <f t="shared" si="7"/>
        <v>3375</v>
      </c>
      <c r="AM47" s="35">
        <f t="shared" si="8"/>
        <v>0</v>
      </c>
      <c r="AN47" s="41">
        <f>AJ47*1000*IF((Calibration!H$6&lt;AJ47)*AND(AJ47&lt;Calibration!F$7),Calibration!H$6,IF((Calibration!F$7&lt;AJ47)*AND(AJ47&lt;Calibration!F$9),Calibration!H$8,IF((Calibration!F$9&lt;AJ47)*AND(AJ47&lt;Calibration!F$11),Calibration!H$10,IF((Calibration!F$11&lt;AJ47)*AND(AJ47&lt;Calibration!F$13),Calibration!H$12,IF((Calibration!F$13&lt;AJ47)*AND(AJ47&lt;Calibration!F$15),Calibration!H$14,IF((Calibration!F$15&lt;AJ47)*AND(AJ47&lt;Calibration!F$17),Calibration!H$16,IF((Calibration!F$17&lt;AJ47)*AND(AJ47&lt;Calibration!F$19),Calibration!H$18,IF((Calibration!F$19&lt;AJ47)*AND(AJ47&lt;Calibration!F$21),Calibration!H$20,IF((Calibration!F$21&lt;AJ47)*AND(AJ47&lt;Calibration!F$23),Calibration!H$22,IF((Calibration!F$23&lt;AJ47)*AND(AJ47&lt;Calibration!F$25),Calibration!H$24,Calibration!H$26))))))))))</f>
        <v>74977.466666666674</v>
      </c>
      <c r="AO47" s="42">
        <f t="shared" si="9"/>
        <v>333.23318518518522</v>
      </c>
      <c r="AP47" s="43"/>
      <c r="AQ47" s="34">
        <f>P47/O47</f>
        <v>0</v>
      </c>
      <c r="AR47" s="45"/>
      <c r="AS47" s="47">
        <f>(((AA49+AA50)/2)-((AA47+AA48)/2))/((AA47+AA48)/2)*100</f>
        <v>23.135016520322939</v>
      </c>
      <c r="AT47" s="45"/>
      <c r="AU47" s="47"/>
      <c r="AV47" s="48"/>
      <c r="AW47" s="37"/>
      <c r="AX47" s="47"/>
      <c r="AY47" s="47"/>
      <c r="AZ47" s="49"/>
      <c r="BA47" s="47"/>
      <c r="BB47" s="47"/>
      <c r="BC47" s="50"/>
    </row>
    <row r="48" spans="1:55" ht="15" thickBot="1" x14ac:dyDescent="0.55000000000000004">
      <c r="A48" s="162"/>
      <c r="B48" s="153"/>
      <c r="C48" s="163"/>
      <c r="D48" s="153"/>
      <c r="E48" s="164"/>
      <c r="F48" s="158"/>
      <c r="G48" s="153"/>
      <c r="H48" s="153"/>
      <c r="I48" s="153"/>
      <c r="J48" s="153"/>
      <c r="K48" s="153"/>
      <c r="L48" s="153"/>
      <c r="M48" s="165"/>
      <c r="N48" s="158"/>
      <c r="O48" s="153"/>
      <c r="P48" s="153"/>
      <c r="Q48" s="153"/>
      <c r="R48" s="153"/>
      <c r="S48" s="150"/>
      <c r="T48" s="150"/>
      <c r="U48" s="150"/>
      <c r="V48" s="150"/>
      <c r="W48" s="150"/>
      <c r="X48" s="159"/>
      <c r="Y48" s="153"/>
      <c r="Z48" s="154"/>
      <c r="AA48" s="34">
        <f t="shared" si="4"/>
        <v>28.006954133333338</v>
      </c>
      <c r="AB48" s="52">
        <f t="shared" ref="AB48" si="42">AA48/Z47</f>
        <v>0.80019868952380968</v>
      </c>
      <c r="AC48" s="53"/>
      <c r="AD48" s="54">
        <v>15</v>
      </c>
      <c r="AE48" s="54">
        <v>15</v>
      </c>
      <c r="AF48" s="72">
        <v>15</v>
      </c>
      <c r="AG48" s="56"/>
      <c r="AH48" s="57">
        <f>AC48-C47</f>
        <v>0</v>
      </c>
      <c r="AI48" s="55"/>
      <c r="AJ48" s="55">
        <v>74.2</v>
      </c>
      <c r="AK48" s="58">
        <f t="shared" si="6"/>
        <v>225</v>
      </c>
      <c r="AL48" s="58">
        <f t="shared" si="7"/>
        <v>3375</v>
      </c>
      <c r="AM48" s="52">
        <f t="shared" si="8"/>
        <v>0</v>
      </c>
      <c r="AN48" s="41">
        <f>AJ48*1000*IF((Calibration!H$6&lt;AJ48)*AND(AJ48&lt;Calibration!F$7),Calibration!H$6,IF((Calibration!F$7&lt;AJ48)*AND(AJ48&lt;Calibration!F$9),Calibration!H$8,IF((Calibration!F$9&lt;AJ48)*AND(AJ48&lt;Calibration!F$11),Calibration!H$10,IF((Calibration!F$11&lt;AJ48)*AND(AJ48&lt;Calibration!F$13),Calibration!H$12,IF((Calibration!F$13&lt;AJ48)*AND(AJ48&lt;Calibration!F$15),Calibration!H$14,IF((Calibration!F$15&lt;AJ48)*AND(AJ48&lt;Calibration!F$17),Calibration!H$16,IF((Calibration!F$17&lt;AJ48)*AND(AJ48&lt;Calibration!F$19),Calibration!H$18,IF((Calibration!F$19&lt;AJ48)*AND(AJ48&lt;Calibration!F$21),Calibration!H$20,IF((Calibration!F$21&lt;AJ48)*AND(AJ48&lt;Calibration!F$23),Calibration!H$22,IF((Calibration!F$23&lt;AJ48)*AND(AJ48&lt;Calibration!F$25),Calibration!H$24,Calibration!H$26))))))))))</f>
        <v>75486.133333333346</v>
      </c>
      <c r="AO48" s="59">
        <f t="shared" si="9"/>
        <v>335.49392592592596</v>
      </c>
      <c r="AP48" s="60"/>
      <c r="AQ48" s="94">
        <f>P47/O47</f>
        <v>0</v>
      </c>
      <c r="AR48" s="62"/>
      <c r="AS48" s="64">
        <f>(((AA49+AA50)/2)-((AA47+AA48)/2))/((AA47+AA48)/2)*100</f>
        <v>23.135016520322939</v>
      </c>
      <c r="AT48" s="62"/>
      <c r="AU48" s="64"/>
      <c r="AV48" s="65"/>
      <c r="AW48" s="54"/>
      <c r="AX48" s="64"/>
      <c r="AY48" s="64"/>
      <c r="AZ48" s="66"/>
      <c r="BA48" s="64"/>
      <c r="BB48" s="64"/>
      <c r="BC48" s="67"/>
    </row>
    <row r="49" spans="1:55" ht="15" thickBot="1" x14ac:dyDescent="0.55000000000000004">
      <c r="A49" s="162"/>
      <c r="B49" s="153"/>
      <c r="C49" s="163"/>
      <c r="D49" s="153"/>
      <c r="E49" s="164"/>
      <c r="F49" s="158"/>
      <c r="G49" s="153"/>
      <c r="H49" s="153"/>
      <c r="I49" s="153"/>
      <c r="J49" s="153"/>
      <c r="K49" s="153"/>
      <c r="L49" s="153"/>
      <c r="M49" s="165"/>
      <c r="N49" s="158"/>
      <c r="O49" s="153"/>
      <c r="P49" s="153"/>
      <c r="Q49" s="153"/>
      <c r="R49" s="153"/>
      <c r="S49" s="150"/>
      <c r="T49" s="150"/>
      <c r="U49" s="150"/>
      <c r="V49" s="150"/>
      <c r="W49" s="150"/>
      <c r="X49" s="155"/>
      <c r="Y49" s="153"/>
      <c r="Z49" s="154"/>
      <c r="AA49" s="34">
        <f t="shared" si="4"/>
        <v>33.462709333333336</v>
      </c>
      <c r="AB49" s="52">
        <f t="shared" ref="AB49" si="43">AA49/Z47</f>
        <v>0.9560774095238096</v>
      </c>
      <c r="AC49" s="53"/>
      <c r="AD49" s="54">
        <v>15</v>
      </c>
      <c r="AE49" s="54">
        <v>15</v>
      </c>
      <c r="AF49" s="72">
        <v>15</v>
      </c>
      <c r="AG49" s="56"/>
      <c r="AH49" s="57">
        <f>AC49-C47</f>
        <v>0</v>
      </c>
      <c r="AI49" s="55"/>
      <c r="AJ49" s="55">
        <v>86.5</v>
      </c>
      <c r="AK49" s="58">
        <f t="shared" si="6"/>
        <v>225</v>
      </c>
      <c r="AL49" s="58">
        <f t="shared" si="7"/>
        <v>3375</v>
      </c>
      <c r="AM49" s="52">
        <f t="shared" si="8"/>
        <v>0</v>
      </c>
      <c r="AN49" s="41">
        <f>AJ49*1000*IF((Calibration!H$6&lt;AJ49)*AND(AJ49&lt;Calibration!F$7),Calibration!H$6,IF((Calibration!F$7&lt;AJ49)*AND(AJ49&lt;Calibration!F$9),Calibration!H$8,IF((Calibration!F$9&lt;AJ49)*AND(AJ49&lt;Calibration!F$11),Calibration!H$10,IF((Calibration!F$11&lt;AJ49)*AND(AJ49&lt;Calibration!F$13),Calibration!H$12,IF((Calibration!F$13&lt;AJ49)*AND(AJ49&lt;Calibration!F$15),Calibration!H$14,IF((Calibration!F$15&lt;AJ49)*AND(AJ49&lt;Calibration!F$17),Calibration!H$16,IF((Calibration!F$17&lt;AJ49)*AND(AJ49&lt;Calibration!F$19),Calibration!H$18,IF((Calibration!F$19&lt;AJ49)*AND(AJ49&lt;Calibration!F$21),Calibration!H$20,IF((Calibration!F$21&lt;AJ49)*AND(AJ49&lt;Calibration!F$23),Calibration!H$22,IF((Calibration!F$23&lt;AJ49)*AND(AJ49&lt;Calibration!F$25),Calibration!H$24,Calibration!H$26))))))))))</f>
        <v>87999.333333333343</v>
      </c>
      <c r="AO49" s="59">
        <f t="shared" si="9"/>
        <v>391.10814814814819</v>
      </c>
      <c r="AP49" s="109"/>
      <c r="AQ49" s="94">
        <f>P47/O47</f>
        <v>0</v>
      </c>
      <c r="AR49" s="62"/>
      <c r="AS49" s="64">
        <f>(((AA49+AA50)/2)-((AA47+AA48)/2))/((AA47+AA48)/2)*100</f>
        <v>23.135016520322939</v>
      </c>
      <c r="AT49" s="62"/>
      <c r="AU49" s="64"/>
      <c r="AV49" s="65"/>
      <c r="AW49" s="54"/>
      <c r="AX49" s="64"/>
      <c r="AY49" s="64"/>
      <c r="AZ49" s="66"/>
      <c r="BA49" s="64"/>
      <c r="BB49" s="64"/>
      <c r="BC49" s="67"/>
    </row>
    <row r="50" spans="1:55" ht="15" thickBot="1" x14ac:dyDescent="0.55000000000000004">
      <c r="A50" s="167"/>
      <c r="B50" s="153"/>
      <c r="C50" s="163"/>
      <c r="D50" s="153"/>
      <c r="E50" s="164"/>
      <c r="F50" s="156"/>
      <c r="G50" s="153"/>
      <c r="H50" s="153"/>
      <c r="I50" s="153"/>
      <c r="J50" s="153"/>
      <c r="K50" s="153"/>
      <c r="L50" s="153"/>
      <c r="M50" s="165"/>
      <c r="N50" s="156"/>
      <c r="O50" s="153"/>
      <c r="P50" s="153"/>
      <c r="Q50" s="153"/>
      <c r="R50" s="153"/>
      <c r="S50" s="152"/>
      <c r="T50" s="152"/>
      <c r="U50" s="152"/>
      <c r="V50" s="152"/>
      <c r="W50" s="152"/>
      <c r="X50" s="156"/>
      <c r="Y50" s="153"/>
      <c r="Z50" s="154"/>
      <c r="AA50" s="34">
        <f t="shared" si="4"/>
        <v>35.236938666666667</v>
      </c>
      <c r="AB50" s="87">
        <f t="shared" ref="AB50" si="44">AA50/Z47</f>
        <v>1.0067696761904763</v>
      </c>
      <c r="AC50" s="70"/>
      <c r="AD50" s="71">
        <v>15</v>
      </c>
      <c r="AE50" s="71">
        <v>15</v>
      </c>
      <c r="AF50" s="72">
        <v>15</v>
      </c>
      <c r="AG50" s="73"/>
      <c r="AH50" s="74">
        <f>AH49</f>
        <v>0</v>
      </c>
      <c r="AI50" s="72"/>
      <c r="AJ50" s="72">
        <v>90.5</v>
      </c>
      <c r="AK50" s="75">
        <f t="shared" si="6"/>
        <v>225</v>
      </c>
      <c r="AL50" s="75">
        <f t="shared" si="7"/>
        <v>3375</v>
      </c>
      <c r="AM50" s="69">
        <f t="shared" si="8"/>
        <v>0</v>
      </c>
      <c r="AN50" s="41">
        <f>AJ50*1000*IF((Calibration!H$6&lt;AJ50)*AND(AJ50&lt;Calibration!F$7),Calibration!H$6,IF((Calibration!F$7&lt;AJ50)*AND(AJ50&lt;Calibration!F$9),Calibration!H$8,IF((Calibration!F$9&lt;AJ50)*AND(AJ50&lt;Calibration!F$11),Calibration!H$10,IF((Calibration!F$11&lt;AJ50)*AND(AJ50&lt;Calibration!F$13),Calibration!H$12,IF((Calibration!F$13&lt;AJ50)*AND(AJ50&lt;Calibration!F$15),Calibration!H$14,IF((Calibration!F$15&lt;AJ50)*AND(AJ50&lt;Calibration!F$17),Calibration!H$16,IF((Calibration!F$17&lt;AJ50)*AND(AJ50&lt;Calibration!F$19),Calibration!H$18,IF((Calibration!F$19&lt;AJ50)*AND(AJ50&lt;Calibration!F$21),Calibration!H$20,IF((Calibration!F$21&lt;AJ50)*AND(AJ50&lt;Calibration!F$23),Calibration!H$22,IF((Calibration!F$23&lt;AJ50)*AND(AJ50&lt;Calibration!F$25),Calibration!H$24,Calibration!H$26))))))))))</f>
        <v>92068.666666666672</v>
      </c>
      <c r="AO50" s="76">
        <f t="shared" si="9"/>
        <v>409.19407407407408</v>
      </c>
      <c r="AP50" s="88"/>
      <c r="AQ50" s="89">
        <f>P47/O47</f>
        <v>0</v>
      </c>
      <c r="AR50" s="79"/>
      <c r="AS50" s="81">
        <f>(((AA49+AA50)/2)-((AA47+AA48)/2))/((AA47+AA48)/2)*100</f>
        <v>23.135016520322939</v>
      </c>
      <c r="AT50" s="79"/>
      <c r="AU50" s="81"/>
      <c r="AV50" s="82"/>
      <c r="AW50" s="71"/>
      <c r="AX50" s="81"/>
      <c r="AY50" s="81"/>
      <c r="AZ50" s="83"/>
      <c r="BA50" s="81"/>
      <c r="BB50" s="81"/>
      <c r="BC50" s="84"/>
    </row>
    <row r="51" spans="1:55" ht="15" thickBot="1" x14ac:dyDescent="0.55000000000000004">
      <c r="A51" s="162">
        <v>13</v>
      </c>
      <c r="B51" s="156"/>
      <c r="C51" s="168"/>
      <c r="D51" s="156"/>
      <c r="E51" s="170"/>
      <c r="F51" s="158"/>
      <c r="G51" s="156"/>
      <c r="H51" s="156"/>
      <c r="I51" s="156"/>
      <c r="J51" s="156"/>
      <c r="K51" s="156"/>
      <c r="L51" s="156"/>
      <c r="M51" s="172"/>
      <c r="N51" s="158" t="s">
        <v>70</v>
      </c>
      <c r="O51" s="156">
        <v>11</v>
      </c>
      <c r="P51" s="156"/>
      <c r="Q51" s="156"/>
      <c r="R51" s="156"/>
      <c r="S51" s="150"/>
      <c r="T51" s="150"/>
      <c r="U51" s="150"/>
      <c r="V51" s="150"/>
      <c r="W51" s="150"/>
      <c r="X51" s="158"/>
      <c r="Y51" s="156"/>
      <c r="Z51" s="160">
        <f>LOOKUP(N51,$BU$4:$BU$14,$BT$4:$BT$14)</f>
        <v>40</v>
      </c>
      <c r="AA51" s="34">
        <f t="shared" si="4"/>
        <v>30.934432533333339</v>
      </c>
      <c r="AB51" s="35">
        <f t="shared" ref="AB51" si="45">AA51/Z51</f>
        <v>0.77336081333333351</v>
      </c>
      <c r="AC51" s="96"/>
      <c r="AD51" s="97">
        <v>15</v>
      </c>
      <c r="AE51" s="97">
        <v>15</v>
      </c>
      <c r="AF51" s="98">
        <v>15</v>
      </c>
      <c r="AG51" s="99"/>
      <c r="AH51" s="100">
        <f>AC51-C51</f>
        <v>0</v>
      </c>
      <c r="AI51" s="101"/>
      <c r="AJ51" s="38">
        <v>80.8</v>
      </c>
      <c r="AK51" s="102">
        <f t="shared" si="6"/>
        <v>225</v>
      </c>
      <c r="AL51" s="102">
        <f t="shared" si="7"/>
        <v>3375</v>
      </c>
      <c r="AM51" s="95">
        <f t="shared" si="8"/>
        <v>0</v>
      </c>
      <c r="AN51" s="41">
        <f>AJ51*1000*IF((Calibration!H$6&lt;AJ51)*AND(AJ51&lt;Calibration!F$7),Calibration!H$6,IF((Calibration!F$7&lt;AJ51)*AND(AJ51&lt;Calibration!F$9),Calibration!H$8,IF((Calibration!F$9&lt;AJ51)*AND(AJ51&lt;Calibration!F$11),Calibration!H$10,IF((Calibration!F$11&lt;AJ51)*AND(AJ51&lt;Calibration!F$13),Calibration!H$12,IF((Calibration!F$13&lt;AJ51)*AND(AJ51&lt;Calibration!F$15),Calibration!H$14,IF((Calibration!F$15&lt;AJ51)*AND(AJ51&lt;Calibration!F$17),Calibration!H$16,IF((Calibration!F$17&lt;AJ51)*AND(AJ51&lt;Calibration!F$19),Calibration!H$18,IF((Calibration!F$19&lt;AJ51)*AND(AJ51&lt;Calibration!F$21),Calibration!H$20,IF((Calibration!F$21&lt;AJ51)*AND(AJ51&lt;Calibration!F$23),Calibration!H$22,IF((Calibration!F$23&lt;AJ51)*AND(AJ51&lt;Calibration!F$25),Calibration!H$24,Calibration!H$26))))))))))</f>
        <v>82200.53333333334</v>
      </c>
      <c r="AO51" s="103">
        <f t="shared" si="9"/>
        <v>365.33570370370376</v>
      </c>
      <c r="AP51" s="43"/>
      <c r="AQ51" s="34">
        <f>P51/O51</f>
        <v>0</v>
      </c>
      <c r="AR51" s="104"/>
      <c r="AS51" s="105">
        <f>(((AA53+AA54)/2)-((AA51+AA52)/2))/((AA51+AA52)/2)*100</f>
        <v>22.548184076614078</v>
      </c>
      <c r="AT51" s="104"/>
      <c r="AU51" s="105"/>
      <c r="AV51" s="106"/>
      <c r="AW51" s="97"/>
      <c r="AX51" s="105"/>
      <c r="AY51" s="105"/>
      <c r="AZ51" s="107"/>
      <c r="BA51" s="105"/>
      <c r="BB51" s="105"/>
      <c r="BC51" s="108"/>
    </row>
    <row r="52" spans="1:55" ht="15" thickBot="1" x14ac:dyDescent="0.55000000000000004">
      <c r="A52" s="162"/>
      <c r="B52" s="153"/>
      <c r="C52" s="163"/>
      <c r="D52" s="153"/>
      <c r="E52" s="164"/>
      <c r="F52" s="158"/>
      <c r="G52" s="153"/>
      <c r="H52" s="153"/>
      <c r="I52" s="153"/>
      <c r="J52" s="153"/>
      <c r="K52" s="153"/>
      <c r="L52" s="153"/>
      <c r="M52" s="165"/>
      <c r="N52" s="158"/>
      <c r="O52" s="153"/>
      <c r="P52" s="153"/>
      <c r="Q52" s="153"/>
      <c r="R52" s="153"/>
      <c r="S52" s="150"/>
      <c r="T52" s="150"/>
      <c r="U52" s="150"/>
      <c r="V52" s="150"/>
      <c r="W52" s="150"/>
      <c r="X52" s="159"/>
      <c r="Y52" s="153"/>
      <c r="Z52" s="154"/>
      <c r="AA52" s="34">
        <f t="shared" si="4"/>
        <v>30.047317866666667</v>
      </c>
      <c r="AB52" s="52">
        <f t="shared" ref="AB52" si="46">AA52/Z51</f>
        <v>0.75118294666666663</v>
      </c>
      <c r="AC52" s="53"/>
      <c r="AD52" s="54">
        <v>15</v>
      </c>
      <c r="AE52" s="54">
        <v>15</v>
      </c>
      <c r="AF52" s="72">
        <v>15</v>
      </c>
      <c r="AG52" s="56"/>
      <c r="AH52" s="57">
        <f>AC52-C51</f>
        <v>0</v>
      </c>
      <c r="AI52" s="55"/>
      <c r="AJ52" s="55">
        <v>78.8</v>
      </c>
      <c r="AK52" s="58">
        <f t="shared" si="6"/>
        <v>225</v>
      </c>
      <c r="AL52" s="58">
        <f t="shared" si="7"/>
        <v>3375</v>
      </c>
      <c r="AM52" s="52">
        <f t="shared" si="8"/>
        <v>0</v>
      </c>
      <c r="AN52" s="41">
        <f>AJ52*1000*IF((Calibration!H$6&lt;AJ52)*AND(AJ52&lt;Calibration!F$7),Calibration!H$6,IF((Calibration!F$7&lt;AJ52)*AND(AJ52&lt;Calibration!F$9),Calibration!H$8,IF((Calibration!F$9&lt;AJ52)*AND(AJ52&lt;Calibration!F$11),Calibration!H$10,IF((Calibration!F$11&lt;AJ52)*AND(AJ52&lt;Calibration!F$13),Calibration!H$12,IF((Calibration!F$13&lt;AJ52)*AND(AJ52&lt;Calibration!F$15),Calibration!H$14,IF((Calibration!F$15&lt;AJ52)*AND(AJ52&lt;Calibration!F$17),Calibration!H$16,IF((Calibration!F$17&lt;AJ52)*AND(AJ52&lt;Calibration!F$19),Calibration!H$18,IF((Calibration!F$19&lt;AJ52)*AND(AJ52&lt;Calibration!F$21),Calibration!H$20,IF((Calibration!F$21&lt;AJ52)*AND(AJ52&lt;Calibration!F$23),Calibration!H$22,IF((Calibration!F$23&lt;AJ52)*AND(AJ52&lt;Calibration!F$25),Calibration!H$24,Calibration!H$26))))))))))</f>
        <v>80165.866666666669</v>
      </c>
      <c r="AO52" s="59">
        <f t="shared" si="9"/>
        <v>356.29274074074073</v>
      </c>
      <c r="AP52" s="109"/>
      <c r="AQ52" s="94">
        <f>P51/O51</f>
        <v>0</v>
      </c>
      <c r="AR52" s="62"/>
      <c r="AS52" s="64">
        <f>(((AA53+AA54)/2)-((AA51+AA52)/2))/((AA51+AA52)/2)*100</f>
        <v>22.548184076614078</v>
      </c>
      <c r="AT52" s="62"/>
      <c r="AU52" s="64"/>
      <c r="AV52" s="65"/>
      <c r="AW52" s="54"/>
      <c r="AX52" s="64"/>
      <c r="AY52" s="64"/>
      <c r="AZ52" s="66"/>
      <c r="BA52" s="64"/>
      <c r="BB52" s="64"/>
      <c r="BC52" s="67"/>
    </row>
    <row r="53" spans="1:55" ht="15" thickBot="1" x14ac:dyDescent="0.55000000000000004">
      <c r="A53" s="162"/>
      <c r="B53" s="153"/>
      <c r="C53" s="163"/>
      <c r="D53" s="153"/>
      <c r="E53" s="164"/>
      <c r="F53" s="158"/>
      <c r="G53" s="153"/>
      <c r="H53" s="153"/>
      <c r="I53" s="153"/>
      <c r="J53" s="153"/>
      <c r="K53" s="153"/>
      <c r="L53" s="153"/>
      <c r="M53" s="165"/>
      <c r="N53" s="158"/>
      <c r="O53" s="153"/>
      <c r="P53" s="153"/>
      <c r="Q53" s="153"/>
      <c r="R53" s="153"/>
      <c r="S53" s="150"/>
      <c r="T53" s="150"/>
      <c r="U53" s="150"/>
      <c r="V53" s="150"/>
      <c r="W53" s="150"/>
      <c r="X53" s="155"/>
      <c r="Y53" s="153"/>
      <c r="Z53" s="154"/>
      <c r="AA53" s="34">
        <f t="shared" si="4"/>
        <v>37.632148266666675</v>
      </c>
      <c r="AB53" s="52">
        <f t="shared" ref="AB53" si="47">AA53/Z51</f>
        <v>0.94080370666666691</v>
      </c>
      <c r="AC53" s="53"/>
      <c r="AD53" s="54">
        <v>15</v>
      </c>
      <c r="AE53" s="54">
        <v>15</v>
      </c>
      <c r="AF53" s="72">
        <v>15</v>
      </c>
      <c r="AG53" s="56"/>
      <c r="AH53" s="57">
        <f>AC53-C51</f>
        <v>0</v>
      </c>
      <c r="AI53" s="55"/>
      <c r="AJ53" s="55">
        <v>95.9</v>
      </c>
      <c r="AK53" s="58">
        <f t="shared" si="6"/>
        <v>225</v>
      </c>
      <c r="AL53" s="58">
        <f t="shared" si="7"/>
        <v>3375</v>
      </c>
      <c r="AM53" s="52">
        <f t="shared" si="8"/>
        <v>0</v>
      </c>
      <c r="AN53" s="41">
        <f>AJ53*1000*IF((Calibration!H$6&lt;AJ53)*AND(AJ53&lt;Calibration!F$7),Calibration!H$6,IF((Calibration!F$7&lt;AJ53)*AND(AJ53&lt;Calibration!F$9),Calibration!H$8,IF((Calibration!F$9&lt;AJ53)*AND(AJ53&lt;Calibration!F$11),Calibration!H$10,IF((Calibration!F$11&lt;AJ53)*AND(AJ53&lt;Calibration!F$13),Calibration!H$12,IF((Calibration!F$13&lt;AJ53)*AND(AJ53&lt;Calibration!F$15),Calibration!H$14,IF((Calibration!F$15&lt;AJ53)*AND(AJ53&lt;Calibration!F$17),Calibration!H$16,IF((Calibration!F$17&lt;AJ53)*AND(AJ53&lt;Calibration!F$19),Calibration!H$18,IF((Calibration!F$19&lt;AJ53)*AND(AJ53&lt;Calibration!F$21),Calibration!H$20,IF((Calibration!F$21&lt;AJ53)*AND(AJ53&lt;Calibration!F$23),Calibration!H$22,IF((Calibration!F$23&lt;AJ53)*AND(AJ53&lt;Calibration!F$25),Calibration!H$24,Calibration!H$26))))))))))</f>
        <v>97562.266666666677</v>
      </c>
      <c r="AO53" s="59">
        <f t="shared" si="9"/>
        <v>433.61007407407413</v>
      </c>
      <c r="AP53" s="109"/>
      <c r="AQ53" s="94">
        <f>P51/O51</f>
        <v>0</v>
      </c>
      <c r="AR53" s="62"/>
      <c r="AS53" s="64">
        <f>(((AA53+AA54)/2)-((AA51+AA52)/2))/((AA51+AA52)/2)*100</f>
        <v>22.548184076614078</v>
      </c>
      <c r="AT53" s="62"/>
      <c r="AU53" s="64"/>
      <c r="AV53" s="65"/>
      <c r="AW53" s="54"/>
      <c r="AX53" s="64"/>
      <c r="AY53" s="64"/>
      <c r="AZ53" s="66"/>
      <c r="BA53" s="64"/>
      <c r="BB53" s="64"/>
      <c r="BC53" s="67"/>
    </row>
    <row r="54" spans="1:55" ht="15" thickBot="1" x14ac:dyDescent="0.55000000000000004">
      <c r="A54" s="162"/>
      <c r="B54" s="157"/>
      <c r="C54" s="169"/>
      <c r="D54" s="157"/>
      <c r="E54" s="171"/>
      <c r="F54" s="158"/>
      <c r="G54" s="157"/>
      <c r="H54" s="157"/>
      <c r="I54" s="157"/>
      <c r="J54" s="157"/>
      <c r="K54" s="157"/>
      <c r="L54" s="157"/>
      <c r="M54" s="173"/>
      <c r="N54" s="158"/>
      <c r="O54" s="157"/>
      <c r="P54" s="157"/>
      <c r="Q54" s="157"/>
      <c r="R54" s="157"/>
      <c r="S54" s="150"/>
      <c r="T54" s="150"/>
      <c r="U54" s="150"/>
      <c r="V54" s="150"/>
      <c r="W54" s="150"/>
      <c r="X54" s="158"/>
      <c r="Y54" s="157"/>
      <c r="Z54" s="161"/>
      <c r="AA54" s="34">
        <f t="shared" si="4"/>
        <v>37.099879466666671</v>
      </c>
      <c r="AB54" s="87">
        <f t="shared" ref="AB54" si="48">AA54/Z51</f>
        <v>0.9274969866666668</v>
      </c>
      <c r="AC54" s="110"/>
      <c r="AD54" s="111">
        <v>15</v>
      </c>
      <c r="AE54" s="111">
        <v>15</v>
      </c>
      <c r="AF54" s="112">
        <v>15</v>
      </c>
      <c r="AG54" s="113"/>
      <c r="AH54" s="114">
        <f>AH53</f>
        <v>0</v>
      </c>
      <c r="AI54" s="112"/>
      <c r="AJ54" s="72">
        <v>94.7</v>
      </c>
      <c r="AK54" s="115">
        <f t="shared" si="6"/>
        <v>225</v>
      </c>
      <c r="AL54" s="115">
        <f t="shared" si="7"/>
        <v>3375</v>
      </c>
      <c r="AM54" s="116">
        <f t="shared" si="8"/>
        <v>0</v>
      </c>
      <c r="AN54" s="41">
        <f>AJ54*1000*IF((Calibration!H$6&lt;AJ54)*AND(AJ54&lt;Calibration!F$7),Calibration!H$6,IF((Calibration!F$7&lt;AJ54)*AND(AJ54&lt;Calibration!F$9),Calibration!H$8,IF((Calibration!F$9&lt;AJ54)*AND(AJ54&lt;Calibration!F$11),Calibration!H$10,IF((Calibration!F$11&lt;AJ54)*AND(AJ54&lt;Calibration!F$13),Calibration!H$12,IF((Calibration!F$13&lt;AJ54)*AND(AJ54&lt;Calibration!F$15),Calibration!H$14,IF((Calibration!F$15&lt;AJ54)*AND(AJ54&lt;Calibration!F$17),Calibration!H$16,IF((Calibration!F$17&lt;AJ54)*AND(AJ54&lt;Calibration!F$19),Calibration!H$18,IF((Calibration!F$19&lt;AJ54)*AND(AJ54&lt;Calibration!F$21),Calibration!H$20,IF((Calibration!F$21&lt;AJ54)*AND(AJ54&lt;Calibration!F$23),Calibration!H$22,IF((Calibration!F$23&lt;AJ54)*AND(AJ54&lt;Calibration!F$25),Calibration!H$24,Calibration!H$26))))))))))</f>
        <v>96341.466666666674</v>
      </c>
      <c r="AO54" s="117">
        <f t="shared" si="9"/>
        <v>428.18429629629634</v>
      </c>
      <c r="AP54" s="118"/>
      <c r="AQ54" s="119">
        <f>P51/O51</f>
        <v>0</v>
      </c>
      <c r="AR54" s="120"/>
      <c r="AS54" s="121">
        <f>(((AA53+AA54)/2)-((AA51+AA52)/2))/((AA51+AA52)/2)*100</f>
        <v>22.548184076614078</v>
      </c>
      <c r="AT54" s="120"/>
      <c r="AU54" s="121"/>
      <c r="AV54" s="122"/>
      <c r="AW54" s="111"/>
      <c r="AX54" s="121"/>
      <c r="AY54" s="121"/>
      <c r="AZ54" s="123"/>
      <c r="BA54" s="121"/>
      <c r="BB54" s="121"/>
      <c r="BC54" s="124"/>
    </row>
    <row r="55" spans="1:55" ht="15" thickBot="1" x14ac:dyDescent="0.55000000000000004">
      <c r="A55" s="166">
        <v>14</v>
      </c>
      <c r="B55" s="153"/>
      <c r="C55" s="163"/>
      <c r="D55" s="153"/>
      <c r="E55" s="164"/>
      <c r="F55" s="157"/>
      <c r="G55" s="153"/>
      <c r="H55" s="153"/>
      <c r="I55" s="153"/>
      <c r="J55" s="153"/>
      <c r="K55" s="153"/>
      <c r="L55" s="153"/>
      <c r="M55" s="165"/>
      <c r="N55" s="157" t="s">
        <v>69</v>
      </c>
      <c r="O55" s="153">
        <v>11</v>
      </c>
      <c r="P55" s="153"/>
      <c r="Q55" s="153"/>
      <c r="R55" s="153"/>
      <c r="S55" s="151"/>
      <c r="T55" s="151"/>
      <c r="U55" s="151"/>
      <c r="V55" s="151"/>
      <c r="W55" s="151"/>
      <c r="X55" s="157"/>
      <c r="Y55" s="153"/>
      <c r="Z55" s="154">
        <f>LOOKUP(N55,$BU$4:$BU$14,$BT$4:$BT$14)</f>
        <v>35</v>
      </c>
      <c r="AA55" s="34">
        <f t="shared" si="4"/>
        <v>26.676282133333345</v>
      </c>
      <c r="AB55" s="35">
        <f t="shared" ref="AB55" si="49">AA55/Z55</f>
        <v>0.76217948952380987</v>
      </c>
      <c r="AC55" s="36"/>
      <c r="AD55" s="37">
        <v>15</v>
      </c>
      <c r="AE55" s="37">
        <v>15</v>
      </c>
      <c r="AF55" s="93">
        <v>15</v>
      </c>
      <c r="AG55" s="39"/>
      <c r="AH55" s="40">
        <f>AC55-C55</f>
        <v>0</v>
      </c>
      <c r="AI55" s="38"/>
      <c r="AJ55" s="38">
        <v>71.2</v>
      </c>
      <c r="AK55" s="41">
        <f t="shared" si="6"/>
        <v>225</v>
      </c>
      <c r="AL55" s="41">
        <f t="shared" si="7"/>
        <v>3375</v>
      </c>
      <c r="AM55" s="35">
        <f t="shared" si="8"/>
        <v>0</v>
      </c>
      <c r="AN55" s="41">
        <f>AJ55*1000*IF((Calibration!H$6&lt;AJ55)*AND(AJ55&lt;Calibration!F$7),Calibration!H$6,IF((Calibration!F$7&lt;AJ55)*AND(AJ55&lt;Calibration!F$9),Calibration!H$8,IF((Calibration!F$9&lt;AJ55)*AND(AJ55&lt;Calibration!F$11),Calibration!H$10,IF((Calibration!F$11&lt;AJ55)*AND(AJ55&lt;Calibration!F$13),Calibration!H$12,IF((Calibration!F$13&lt;AJ55)*AND(AJ55&lt;Calibration!F$15),Calibration!H$14,IF((Calibration!F$15&lt;AJ55)*AND(AJ55&lt;Calibration!F$17),Calibration!H$16,IF((Calibration!F$17&lt;AJ55)*AND(AJ55&lt;Calibration!F$19),Calibration!H$18,IF((Calibration!F$19&lt;AJ55)*AND(AJ55&lt;Calibration!F$21),Calibration!H$20,IF((Calibration!F$21&lt;AJ55)*AND(AJ55&lt;Calibration!F$23),Calibration!H$22,IF((Calibration!F$23&lt;AJ55)*AND(AJ55&lt;Calibration!F$25),Calibration!H$24,Calibration!H$26))))))))))</f>
        <v>72434.133333333346</v>
      </c>
      <c r="AO55" s="42">
        <f t="shared" si="9"/>
        <v>321.92948148148156</v>
      </c>
      <c r="AP55" s="43"/>
      <c r="AQ55" s="34">
        <f>P55/O55</f>
        <v>0</v>
      </c>
      <c r="AR55" s="45"/>
      <c r="AS55" s="47">
        <f>(((AA57+AA58)/2)-((AA55+AA56)/2))/((AA55+AA56)/2)*100</f>
        <v>23.054591538947271</v>
      </c>
      <c r="AT55" s="45"/>
      <c r="AU55" s="47"/>
      <c r="AV55" s="48"/>
      <c r="AW55" s="37"/>
      <c r="AX55" s="47"/>
      <c r="AY55" s="47"/>
      <c r="AZ55" s="49"/>
      <c r="BA55" s="47"/>
      <c r="BB55" s="47"/>
      <c r="BC55" s="50"/>
    </row>
    <row r="56" spans="1:55" ht="15" thickBot="1" x14ac:dyDescent="0.55000000000000004">
      <c r="A56" s="162"/>
      <c r="B56" s="153"/>
      <c r="C56" s="163"/>
      <c r="D56" s="153"/>
      <c r="E56" s="164"/>
      <c r="F56" s="158"/>
      <c r="G56" s="153"/>
      <c r="H56" s="153"/>
      <c r="I56" s="153"/>
      <c r="J56" s="153"/>
      <c r="K56" s="153"/>
      <c r="L56" s="153"/>
      <c r="M56" s="165"/>
      <c r="N56" s="158"/>
      <c r="O56" s="153"/>
      <c r="P56" s="153"/>
      <c r="Q56" s="153"/>
      <c r="R56" s="153"/>
      <c r="S56" s="150"/>
      <c r="T56" s="150"/>
      <c r="U56" s="150"/>
      <c r="V56" s="150"/>
      <c r="W56" s="150"/>
      <c r="X56" s="159"/>
      <c r="Y56" s="153"/>
      <c r="Z56" s="154"/>
      <c r="AA56" s="34">
        <f t="shared" si="4"/>
        <v>26.809349333333344</v>
      </c>
      <c r="AB56" s="52">
        <f t="shared" ref="AB56" si="50">AA56/Z55</f>
        <v>0.76598140952380989</v>
      </c>
      <c r="AC56" s="53"/>
      <c r="AD56" s="54">
        <v>15</v>
      </c>
      <c r="AE56" s="54">
        <v>15</v>
      </c>
      <c r="AF56" s="72">
        <v>15</v>
      </c>
      <c r="AG56" s="56"/>
      <c r="AH56" s="57">
        <f>AC56-C55</f>
        <v>0</v>
      </c>
      <c r="AI56" s="55"/>
      <c r="AJ56" s="55">
        <v>71.5</v>
      </c>
      <c r="AK56" s="58">
        <f t="shared" si="6"/>
        <v>225</v>
      </c>
      <c r="AL56" s="58">
        <f t="shared" si="7"/>
        <v>3375</v>
      </c>
      <c r="AM56" s="52">
        <f t="shared" si="8"/>
        <v>0</v>
      </c>
      <c r="AN56" s="41">
        <f>AJ56*1000*IF((Calibration!H$6&lt;AJ56)*AND(AJ56&lt;Calibration!F$7),Calibration!H$6,IF((Calibration!F$7&lt;AJ56)*AND(AJ56&lt;Calibration!F$9),Calibration!H$8,IF((Calibration!F$9&lt;AJ56)*AND(AJ56&lt;Calibration!F$11),Calibration!H$10,IF((Calibration!F$11&lt;AJ56)*AND(AJ56&lt;Calibration!F$13),Calibration!H$12,IF((Calibration!F$13&lt;AJ56)*AND(AJ56&lt;Calibration!F$15),Calibration!H$14,IF((Calibration!F$15&lt;AJ56)*AND(AJ56&lt;Calibration!F$17),Calibration!H$16,IF((Calibration!F$17&lt;AJ56)*AND(AJ56&lt;Calibration!F$19),Calibration!H$18,IF((Calibration!F$19&lt;AJ56)*AND(AJ56&lt;Calibration!F$21),Calibration!H$20,IF((Calibration!F$21&lt;AJ56)*AND(AJ56&lt;Calibration!F$23),Calibration!H$22,IF((Calibration!F$23&lt;AJ56)*AND(AJ56&lt;Calibration!F$25),Calibration!H$24,Calibration!H$26))))))))))</f>
        <v>72739.333333333343</v>
      </c>
      <c r="AO56" s="59">
        <f t="shared" si="9"/>
        <v>323.28592592592599</v>
      </c>
      <c r="AP56" s="109"/>
      <c r="AQ56" s="94">
        <f>P55/O55</f>
        <v>0</v>
      </c>
      <c r="AR56" s="62"/>
      <c r="AS56" s="64">
        <f>(((AA57+AA58)/2)-((AA55+AA56)/2))/((AA55+AA56)/2)*100</f>
        <v>23.054591538947271</v>
      </c>
      <c r="AT56" s="62"/>
      <c r="AU56" s="64"/>
      <c r="AV56" s="65"/>
      <c r="AW56" s="54"/>
      <c r="AX56" s="64"/>
      <c r="AY56" s="64"/>
      <c r="AZ56" s="66"/>
      <c r="BA56" s="64"/>
      <c r="BB56" s="64"/>
      <c r="BC56" s="67"/>
    </row>
    <row r="57" spans="1:55" ht="15" thickBot="1" x14ac:dyDescent="0.55000000000000004">
      <c r="A57" s="162"/>
      <c r="B57" s="153"/>
      <c r="C57" s="163"/>
      <c r="D57" s="153"/>
      <c r="E57" s="164"/>
      <c r="F57" s="158"/>
      <c r="G57" s="153"/>
      <c r="H57" s="153"/>
      <c r="I57" s="153"/>
      <c r="J57" s="153"/>
      <c r="K57" s="153"/>
      <c r="L57" s="153"/>
      <c r="M57" s="165"/>
      <c r="N57" s="158"/>
      <c r="O57" s="153"/>
      <c r="P57" s="153"/>
      <c r="Q57" s="153"/>
      <c r="R57" s="153"/>
      <c r="S57" s="150"/>
      <c r="T57" s="150"/>
      <c r="U57" s="150"/>
      <c r="V57" s="150"/>
      <c r="W57" s="150"/>
      <c r="X57" s="155"/>
      <c r="Y57" s="153"/>
      <c r="Z57" s="154"/>
      <c r="AA57" s="34">
        <f t="shared" si="4"/>
        <v>32.753017600000007</v>
      </c>
      <c r="AB57" s="52">
        <f t="shared" ref="AB57" si="51">AA57/Z55</f>
        <v>0.935800502857143</v>
      </c>
      <c r="AC57" s="53"/>
      <c r="AD57" s="54">
        <v>15</v>
      </c>
      <c r="AE57" s="54">
        <v>15</v>
      </c>
      <c r="AF57" s="72">
        <v>15</v>
      </c>
      <c r="AG57" s="56"/>
      <c r="AH57" s="57">
        <f>AC57-C55</f>
        <v>0</v>
      </c>
      <c r="AI57" s="55"/>
      <c r="AJ57" s="55">
        <v>84.9</v>
      </c>
      <c r="AK57" s="58">
        <f t="shared" si="6"/>
        <v>225</v>
      </c>
      <c r="AL57" s="58">
        <f t="shared" si="7"/>
        <v>3375</v>
      </c>
      <c r="AM57" s="52">
        <f t="shared" si="8"/>
        <v>0</v>
      </c>
      <c r="AN57" s="41">
        <f>AJ57*1000*IF((Calibration!H$6&lt;AJ57)*AND(AJ57&lt;Calibration!F$7),Calibration!H$6,IF((Calibration!F$7&lt;AJ57)*AND(AJ57&lt;Calibration!F$9),Calibration!H$8,IF((Calibration!F$9&lt;AJ57)*AND(AJ57&lt;Calibration!F$11),Calibration!H$10,IF((Calibration!F$11&lt;AJ57)*AND(AJ57&lt;Calibration!F$13),Calibration!H$12,IF((Calibration!F$13&lt;AJ57)*AND(AJ57&lt;Calibration!F$15),Calibration!H$14,IF((Calibration!F$15&lt;AJ57)*AND(AJ57&lt;Calibration!F$17),Calibration!H$16,IF((Calibration!F$17&lt;AJ57)*AND(AJ57&lt;Calibration!F$19),Calibration!H$18,IF((Calibration!F$19&lt;AJ57)*AND(AJ57&lt;Calibration!F$21),Calibration!H$20,IF((Calibration!F$21&lt;AJ57)*AND(AJ57&lt;Calibration!F$23),Calibration!H$22,IF((Calibration!F$23&lt;AJ57)*AND(AJ57&lt;Calibration!F$25),Calibration!H$24,Calibration!H$26))))))))))</f>
        <v>86371.6</v>
      </c>
      <c r="AO57" s="59">
        <f t="shared" si="9"/>
        <v>383.87377777777783</v>
      </c>
      <c r="AP57" s="118"/>
      <c r="AQ57" s="94">
        <f>P55/O55</f>
        <v>0</v>
      </c>
      <c r="AR57" s="62"/>
      <c r="AS57" s="64">
        <f>(((AA57+AA58)/2)-((AA55+AA56)/2))/((AA55+AA56)/2)*100</f>
        <v>23.054591538947271</v>
      </c>
      <c r="AT57" s="62"/>
      <c r="AU57" s="64"/>
      <c r="AV57" s="65"/>
      <c r="AW57" s="54"/>
      <c r="AX57" s="64"/>
      <c r="AY57" s="64"/>
      <c r="AZ57" s="66"/>
      <c r="BA57" s="64"/>
      <c r="BB57" s="64"/>
      <c r="BC57" s="67"/>
    </row>
    <row r="58" spans="1:55" ht="15" thickBot="1" x14ac:dyDescent="0.55000000000000004">
      <c r="A58" s="167"/>
      <c r="B58" s="153"/>
      <c r="C58" s="163"/>
      <c r="D58" s="153"/>
      <c r="E58" s="164"/>
      <c r="F58" s="156"/>
      <c r="G58" s="153"/>
      <c r="H58" s="153"/>
      <c r="I58" s="153"/>
      <c r="J58" s="153"/>
      <c r="K58" s="153"/>
      <c r="L58" s="153"/>
      <c r="M58" s="165"/>
      <c r="N58" s="156"/>
      <c r="O58" s="153"/>
      <c r="P58" s="153"/>
      <c r="Q58" s="153"/>
      <c r="R58" s="153"/>
      <c r="S58" s="152"/>
      <c r="T58" s="152"/>
      <c r="U58" s="152"/>
      <c r="V58" s="152"/>
      <c r="W58" s="152"/>
      <c r="X58" s="156"/>
      <c r="Y58" s="153"/>
      <c r="Z58" s="154"/>
      <c r="AA58" s="34">
        <f t="shared" si="4"/>
        <v>33.063507733333338</v>
      </c>
      <c r="AB58" s="87">
        <f t="shared" ref="AB58" si="52">AA58/Z55</f>
        <v>0.94467164952380966</v>
      </c>
      <c r="AC58" s="70"/>
      <c r="AD58" s="71">
        <v>15</v>
      </c>
      <c r="AE58" s="71">
        <v>15</v>
      </c>
      <c r="AF58" s="72">
        <v>15</v>
      </c>
      <c r="AG58" s="73"/>
      <c r="AH58" s="74">
        <f>AH57</f>
        <v>0</v>
      </c>
      <c r="AI58" s="72"/>
      <c r="AJ58" s="72">
        <v>85.6</v>
      </c>
      <c r="AK58" s="75">
        <f t="shared" si="6"/>
        <v>225</v>
      </c>
      <c r="AL58" s="75">
        <f t="shared" si="7"/>
        <v>3375</v>
      </c>
      <c r="AM58" s="69">
        <f t="shared" si="8"/>
        <v>0</v>
      </c>
      <c r="AN58" s="41">
        <f>AJ58*1000*IF((Calibration!H$6&lt;AJ58)*AND(AJ58&lt;Calibration!F$7),Calibration!H$6,IF((Calibration!F$7&lt;AJ58)*AND(AJ58&lt;Calibration!F$9),Calibration!H$8,IF((Calibration!F$9&lt;AJ58)*AND(AJ58&lt;Calibration!F$11),Calibration!H$10,IF((Calibration!F$11&lt;AJ58)*AND(AJ58&lt;Calibration!F$13),Calibration!H$12,IF((Calibration!F$13&lt;AJ58)*AND(AJ58&lt;Calibration!F$15),Calibration!H$14,IF((Calibration!F$15&lt;AJ58)*AND(AJ58&lt;Calibration!F$17),Calibration!H$16,IF((Calibration!F$17&lt;AJ58)*AND(AJ58&lt;Calibration!F$19),Calibration!H$18,IF((Calibration!F$19&lt;AJ58)*AND(AJ58&lt;Calibration!F$21),Calibration!H$20,IF((Calibration!F$21&lt;AJ58)*AND(AJ58&lt;Calibration!F$23),Calibration!H$22,IF((Calibration!F$23&lt;AJ58)*AND(AJ58&lt;Calibration!F$25),Calibration!H$24,Calibration!H$26))))))))))</f>
        <v>87083.733333333337</v>
      </c>
      <c r="AO58" s="76">
        <f t="shared" si="9"/>
        <v>387.03881481481483</v>
      </c>
      <c r="AP58" s="88"/>
      <c r="AQ58" s="89">
        <f>P55/O55</f>
        <v>0</v>
      </c>
      <c r="AR58" s="79"/>
      <c r="AS58" s="81">
        <f>(((AA57+AA58)/2)-((AA55+AA56)/2))/((AA55+AA56)/2)*100</f>
        <v>23.054591538947271</v>
      </c>
      <c r="AT58" s="79"/>
      <c r="AU58" s="81"/>
      <c r="AV58" s="82"/>
      <c r="AW58" s="71"/>
      <c r="AX58" s="81"/>
      <c r="AY58" s="81"/>
      <c r="AZ58" s="83"/>
      <c r="BA58" s="81"/>
      <c r="BB58" s="81"/>
      <c r="BC58" s="84"/>
    </row>
    <row r="59" spans="1:55" ht="15" thickBot="1" x14ac:dyDescent="0.55000000000000004">
      <c r="A59" s="162">
        <v>15</v>
      </c>
      <c r="B59" s="156"/>
      <c r="C59" s="168"/>
      <c r="D59" s="156"/>
      <c r="E59" s="170"/>
      <c r="F59" s="158"/>
      <c r="G59" s="156"/>
      <c r="H59" s="156"/>
      <c r="I59" s="156"/>
      <c r="J59" s="156"/>
      <c r="K59" s="156"/>
      <c r="L59" s="156"/>
      <c r="M59" s="172"/>
      <c r="N59" s="158" t="s">
        <v>72</v>
      </c>
      <c r="O59" s="156">
        <v>11</v>
      </c>
      <c r="P59" s="156"/>
      <c r="Q59" s="156"/>
      <c r="R59" s="156"/>
      <c r="S59" s="150"/>
      <c r="T59" s="150"/>
      <c r="U59" s="150"/>
      <c r="V59" s="150"/>
      <c r="W59" s="150"/>
      <c r="X59" s="158"/>
      <c r="Y59" s="156"/>
      <c r="Z59" s="160">
        <f>LOOKUP(N59,$BU$4:$BU$14,$BT$4:$BT$14)</f>
        <v>50</v>
      </c>
      <c r="AA59" s="34">
        <f t="shared" si="4"/>
        <v>27.785175466666669</v>
      </c>
      <c r="AB59" s="35">
        <f t="shared" ref="AB59" si="53">AA59/Z59</f>
        <v>0.55570350933333335</v>
      </c>
      <c r="AC59" s="96"/>
      <c r="AD59" s="97">
        <v>15</v>
      </c>
      <c r="AE59" s="97">
        <v>15</v>
      </c>
      <c r="AF59" s="98">
        <v>15</v>
      </c>
      <c r="AG59" s="99"/>
      <c r="AH59" s="100">
        <f>AC59-C59</f>
        <v>0</v>
      </c>
      <c r="AI59" s="101"/>
      <c r="AJ59" s="38">
        <v>73.7</v>
      </c>
      <c r="AK59" s="102">
        <f t="shared" si="6"/>
        <v>225</v>
      </c>
      <c r="AL59" s="102">
        <f t="shared" si="7"/>
        <v>3375</v>
      </c>
      <c r="AM59" s="95">
        <f t="shared" si="8"/>
        <v>0</v>
      </c>
      <c r="AN59" s="41">
        <f>AJ59*1000*IF((Calibration!H$6&lt;AJ59)*AND(AJ59&lt;Calibration!F$7),Calibration!H$6,IF((Calibration!F$7&lt;AJ59)*AND(AJ59&lt;Calibration!F$9),Calibration!H$8,IF((Calibration!F$9&lt;AJ59)*AND(AJ59&lt;Calibration!F$11),Calibration!H$10,IF((Calibration!F$11&lt;AJ59)*AND(AJ59&lt;Calibration!F$13),Calibration!H$12,IF((Calibration!F$13&lt;AJ59)*AND(AJ59&lt;Calibration!F$15),Calibration!H$14,IF((Calibration!F$15&lt;AJ59)*AND(AJ59&lt;Calibration!F$17),Calibration!H$16,IF((Calibration!F$17&lt;AJ59)*AND(AJ59&lt;Calibration!F$19),Calibration!H$18,IF((Calibration!F$19&lt;AJ59)*AND(AJ59&lt;Calibration!F$21),Calibration!H$20,IF((Calibration!F$21&lt;AJ59)*AND(AJ59&lt;Calibration!F$23),Calibration!H$22,IF((Calibration!F$23&lt;AJ59)*AND(AJ59&lt;Calibration!F$25),Calibration!H$24,Calibration!H$26))))))))))</f>
        <v>74977.466666666674</v>
      </c>
      <c r="AO59" s="103">
        <f t="shared" si="9"/>
        <v>333.23318518518522</v>
      </c>
      <c r="AP59" s="43"/>
      <c r="AQ59" s="34">
        <f>P59/O59</f>
        <v>0</v>
      </c>
      <c r="AR59" s="104"/>
      <c r="AS59" s="105">
        <f>(((AA61+AA62)/2)-((AA59+AA60)/2))/((AA59+AA60)/2)*100</f>
        <v>23.135016520322939</v>
      </c>
      <c r="AT59" s="104"/>
      <c r="AU59" s="105"/>
      <c r="AV59" s="106"/>
      <c r="AW59" s="97"/>
      <c r="AX59" s="105"/>
      <c r="AY59" s="105"/>
      <c r="AZ59" s="107"/>
      <c r="BA59" s="105"/>
      <c r="BB59" s="105"/>
      <c r="BC59" s="108"/>
    </row>
    <row r="60" spans="1:55" ht="15" thickBot="1" x14ac:dyDescent="0.55000000000000004">
      <c r="A60" s="162"/>
      <c r="B60" s="153"/>
      <c r="C60" s="163"/>
      <c r="D60" s="153"/>
      <c r="E60" s="164"/>
      <c r="F60" s="158"/>
      <c r="G60" s="153"/>
      <c r="H60" s="153"/>
      <c r="I60" s="153"/>
      <c r="J60" s="153"/>
      <c r="K60" s="153"/>
      <c r="L60" s="153"/>
      <c r="M60" s="165"/>
      <c r="N60" s="158"/>
      <c r="O60" s="153"/>
      <c r="P60" s="153"/>
      <c r="Q60" s="153"/>
      <c r="R60" s="153"/>
      <c r="S60" s="150"/>
      <c r="T60" s="150"/>
      <c r="U60" s="150"/>
      <c r="V60" s="150"/>
      <c r="W60" s="150"/>
      <c r="X60" s="159"/>
      <c r="Y60" s="153"/>
      <c r="Z60" s="154"/>
      <c r="AA60" s="34">
        <f t="shared" si="4"/>
        <v>28.006954133333338</v>
      </c>
      <c r="AB60" s="52">
        <f t="shared" ref="AB60" si="54">AA60/Z59</f>
        <v>0.56013908266666679</v>
      </c>
      <c r="AC60" s="53"/>
      <c r="AD60" s="54">
        <v>15</v>
      </c>
      <c r="AE60" s="54">
        <v>15</v>
      </c>
      <c r="AF60" s="72">
        <v>15</v>
      </c>
      <c r="AG60" s="56"/>
      <c r="AH60" s="57">
        <f>AC60-C59</f>
        <v>0</v>
      </c>
      <c r="AI60" s="55"/>
      <c r="AJ60" s="55">
        <v>74.2</v>
      </c>
      <c r="AK60" s="58">
        <f t="shared" si="6"/>
        <v>225</v>
      </c>
      <c r="AL60" s="58">
        <f t="shared" si="7"/>
        <v>3375</v>
      </c>
      <c r="AM60" s="52">
        <f t="shared" si="8"/>
        <v>0</v>
      </c>
      <c r="AN60" s="41">
        <f>AJ60*1000*IF((Calibration!H$6&lt;AJ60)*AND(AJ60&lt;Calibration!F$7),Calibration!H$6,IF((Calibration!F$7&lt;AJ60)*AND(AJ60&lt;Calibration!F$9),Calibration!H$8,IF((Calibration!F$9&lt;AJ60)*AND(AJ60&lt;Calibration!F$11),Calibration!H$10,IF((Calibration!F$11&lt;AJ60)*AND(AJ60&lt;Calibration!F$13),Calibration!H$12,IF((Calibration!F$13&lt;AJ60)*AND(AJ60&lt;Calibration!F$15),Calibration!H$14,IF((Calibration!F$15&lt;AJ60)*AND(AJ60&lt;Calibration!F$17),Calibration!H$16,IF((Calibration!F$17&lt;AJ60)*AND(AJ60&lt;Calibration!F$19),Calibration!H$18,IF((Calibration!F$19&lt;AJ60)*AND(AJ60&lt;Calibration!F$21),Calibration!H$20,IF((Calibration!F$21&lt;AJ60)*AND(AJ60&lt;Calibration!F$23),Calibration!H$22,IF((Calibration!F$23&lt;AJ60)*AND(AJ60&lt;Calibration!F$25),Calibration!H$24,Calibration!H$26))))))))))</f>
        <v>75486.133333333346</v>
      </c>
      <c r="AO60" s="59">
        <f t="shared" si="9"/>
        <v>335.49392592592596</v>
      </c>
      <c r="AP60" s="109"/>
      <c r="AQ60" s="94">
        <f>P59/O59</f>
        <v>0</v>
      </c>
      <c r="AR60" s="62"/>
      <c r="AS60" s="64">
        <f>(((AA61+AA62)/2)-((AA59+AA60)/2))/((AA59+AA60)/2)*100</f>
        <v>23.135016520322939</v>
      </c>
      <c r="AT60" s="62"/>
      <c r="AU60" s="64"/>
      <c r="AV60" s="65"/>
      <c r="AW60" s="54"/>
      <c r="AX60" s="64"/>
      <c r="AY60" s="64"/>
      <c r="AZ60" s="66"/>
      <c r="BA60" s="64"/>
      <c r="BB60" s="64"/>
      <c r="BC60" s="67"/>
    </row>
    <row r="61" spans="1:55" ht="15" thickBot="1" x14ac:dyDescent="0.55000000000000004">
      <c r="A61" s="162"/>
      <c r="B61" s="153"/>
      <c r="C61" s="163"/>
      <c r="D61" s="153"/>
      <c r="E61" s="164"/>
      <c r="F61" s="158"/>
      <c r="G61" s="153"/>
      <c r="H61" s="153"/>
      <c r="I61" s="153"/>
      <c r="J61" s="153"/>
      <c r="K61" s="153"/>
      <c r="L61" s="153"/>
      <c r="M61" s="165"/>
      <c r="N61" s="158"/>
      <c r="O61" s="153"/>
      <c r="P61" s="153"/>
      <c r="Q61" s="153"/>
      <c r="R61" s="153"/>
      <c r="S61" s="150"/>
      <c r="T61" s="150"/>
      <c r="U61" s="150"/>
      <c r="V61" s="150"/>
      <c r="W61" s="150"/>
      <c r="X61" s="155"/>
      <c r="Y61" s="153"/>
      <c r="Z61" s="154"/>
      <c r="AA61" s="34">
        <f t="shared" si="4"/>
        <v>33.462709333333336</v>
      </c>
      <c r="AB61" s="52">
        <f t="shared" ref="AB61" si="55">AA61/Z59</f>
        <v>0.66925418666666669</v>
      </c>
      <c r="AC61" s="53"/>
      <c r="AD61" s="54">
        <v>15</v>
      </c>
      <c r="AE61" s="54">
        <v>15</v>
      </c>
      <c r="AF61" s="72">
        <v>15</v>
      </c>
      <c r="AG61" s="56"/>
      <c r="AH61" s="57">
        <f>AC61-C59</f>
        <v>0</v>
      </c>
      <c r="AI61" s="55"/>
      <c r="AJ61" s="55">
        <v>86.5</v>
      </c>
      <c r="AK61" s="58">
        <f t="shared" si="6"/>
        <v>225</v>
      </c>
      <c r="AL61" s="58">
        <f t="shared" si="7"/>
        <v>3375</v>
      </c>
      <c r="AM61" s="52">
        <f t="shared" si="8"/>
        <v>0</v>
      </c>
      <c r="AN61" s="41">
        <f>AJ61*1000*IF((Calibration!H$6&lt;AJ61)*AND(AJ61&lt;Calibration!F$7),Calibration!H$6,IF((Calibration!F$7&lt;AJ61)*AND(AJ61&lt;Calibration!F$9),Calibration!H$8,IF((Calibration!F$9&lt;AJ61)*AND(AJ61&lt;Calibration!F$11),Calibration!H$10,IF((Calibration!F$11&lt;AJ61)*AND(AJ61&lt;Calibration!F$13),Calibration!H$12,IF((Calibration!F$13&lt;AJ61)*AND(AJ61&lt;Calibration!F$15),Calibration!H$14,IF((Calibration!F$15&lt;AJ61)*AND(AJ61&lt;Calibration!F$17),Calibration!H$16,IF((Calibration!F$17&lt;AJ61)*AND(AJ61&lt;Calibration!F$19),Calibration!H$18,IF((Calibration!F$19&lt;AJ61)*AND(AJ61&lt;Calibration!F$21),Calibration!H$20,IF((Calibration!F$21&lt;AJ61)*AND(AJ61&lt;Calibration!F$23),Calibration!H$22,IF((Calibration!F$23&lt;AJ61)*AND(AJ61&lt;Calibration!F$25),Calibration!H$24,Calibration!H$26))))))))))</f>
        <v>87999.333333333343</v>
      </c>
      <c r="AO61" s="59">
        <f t="shared" si="9"/>
        <v>391.10814814814819</v>
      </c>
      <c r="AP61" s="109"/>
      <c r="AQ61" s="94">
        <f>P59/O59</f>
        <v>0</v>
      </c>
      <c r="AR61" s="62"/>
      <c r="AS61" s="64">
        <f>(((AA61+AA62)/2)-((AA59+AA60)/2))/((AA59+AA60)/2)*100</f>
        <v>23.135016520322939</v>
      </c>
      <c r="AT61" s="62"/>
      <c r="AU61" s="64"/>
      <c r="AV61" s="65"/>
      <c r="AW61" s="54"/>
      <c r="AX61" s="64"/>
      <c r="AY61" s="64"/>
      <c r="AZ61" s="66"/>
      <c r="BA61" s="64"/>
      <c r="BB61" s="64"/>
      <c r="BC61" s="67"/>
    </row>
    <row r="62" spans="1:55" ht="15" thickBot="1" x14ac:dyDescent="0.55000000000000004">
      <c r="A62" s="162"/>
      <c r="B62" s="157"/>
      <c r="C62" s="169"/>
      <c r="D62" s="157"/>
      <c r="E62" s="171"/>
      <c r="F62" s="158"/>
      <c r="G62" s="157"/>
      <c r="H62" s="157"/>
      <c r="I62" s="157"/>
      <c r="J62" s="157"/>
      <c r="K62" s="157"/>
      <c r="L62" s="157"/>
      <c r="M62" s="173"/>
      <c r="N62" s="158"/>
      <c r="O62" s="157"/>
      <c r="P62" s="157"/>
      <c r="Q62" s="157"/>
      <c r="R62" s="157"/>
      <c r="S62" s="150"/>
      <c r="T62" s="150"/>
      <c r="U62" s="150"/>
      <c r="V62" s="150"/>
      <c r="W62" s="150"/>
      <c r="X62" s="158"/>
      <c r="Y62" s="157"/>
      <c r="Z62" s="161"/>
      <c r="AA62" s="34">
        <f t="shared" si="4"/>
        <v>35.236938666666667</v>
      </c>
      <c r="AB62" s="87">
        <f t="shared" ref="AB62" si="56">AA62/Z59</f>
        <v>0.70473877333333335</v>
      </c>
      <c r="AC62" s="110"/>
      <c r="AD62" s="111">
        <v>15</v>
      </c>
      <c r="AE62" s="111">
        <v>15</v>
      </c>
      <c r="AF62" s="112">
        <v>15</v>
      </c>
      <c r="AG62" s="113"/>
      <c r="AH62" s="114">
        <f>AH61</f>
        <v>0</v>
      </c>
      <c r="AI62" s="112"/>
      <c r="AJ62" s="72">
        <v>90.5</v>
      </c>
      <c r="AK62" s="115">
        <f t="shared" si="6"/>
        <v>225</v>
      </c>
      <c r="AL62" s="115">
        <f t="shared" si="7"/>
        <v>3375</v>
      </c>
      <c r="AM62" s="116">
        <f t="shared" si="8"/>
        <v>0</v>
      </c>
      <c r="AN62" s="41">
        <f>AJ62*1000*IF((Calibration!H$6&lt;AJ62)*AND(AJ62&lt;Calibration!F$7),Calibration!H$6,IF((Calibration!F$7&lt;AJ62)*AND(AJ62&lt;Calibration!F$9),Calibration!H$8,IF((Calibration!F$9&lt;AJ62)*AND(AJ62&lt;Calibration!F$11),Calibration!H$10,IF((Calibration!F$11&lt;AJ62)*AND(AJ62&lt;Calibration!F$13),Calibration!H$12,IF((Calibration!F$13&lt;AJ62)*AND(AJ62&lt;Calibration!F$15),Calibration!H$14,IF((Calibration!F$15&lt;AJ62)*AND(AJ62&lt;Calibration!F$17),Calibration!H$16,IF((Calibration!F$17&lt;AJ62)*AND(AJ62&lt;Calibration!F$19),Calibration!H$18,IF((Calibration!F$19&lt;AJ62)*AND(AJ62&lt;Calibration!F$21),Calibration!H$20,IF((Calibration!F$21&lt;AJ62)*AND(AJ62&lt;Calibration!F$23),Calibration!H$22,IF((Calibration!F$23&lt;AJ62)*AND(AJ62&lt;Calibration!F$25),Calibration!H$24,Calibration!H$26))))))))))</f>
        <v>92068.666666666672</v>
      </c>
      <c r="AO62" s="117">
        <f t="shared" si="9"/>
        <v>409.19407407407408</v>
      </c>
      <c r="AP62" s="118"/>
      <c r="AQ62" s="119">
        <f>P59/O59</f>
        <v>0</v>
      </c>
      <c r="AR62" s="120"/>
      <c r="AS62" s="121">
        <f>(((AA61+AA62)/2)-((AA59+AA60)/2))/((AA59+AA60)/2)*100</f>
        <v>23.135016520322939</v>
      </c>
      <c r="AT62" s="120"/>
      <c r="AU62" s="121"/>
      <c r="AV62" s="122"/>
      <c r="AW62" s="111"/>
      <c r="AX62" s="121"/>
      <c r="AY62" s="121"/>
      <c r="AZ62" s="123"/>
      <c r="BA62" s="121"/>
      <c r="BB62" s="121"/>
      <c r="BC62" s="124"/>
    </row>
    <row r="63" spans="1:55" ht="15" thickBot="1" x14ac:dyDescent="0.55000000000000004">
      <c r="A63" s="166">
        <v>16</v>
      </c>
      <c r="B63" s="153"/>
      <c r="C63" s="163"/>
      <c r="D63" s="153"/>
      <c r="E63" s="164"/>
      <c r="F63" s="157"/>
      <c r="G63" s="153"/>
      <c r="H63" s="153"/>
      <c r="I63" s="153"/>
      <c r="J63" s="153"/>
      <c r="K63" s="153"/>
      <c r="L63" s="153"/>
      <c r="M63" s="165"/>
      <c r="N63" s="157" t="s">
        <v>69</v>
      </c>
      <c r="O63" s="153">
        <v>11</v>
      </c>
      <c r="P63" s="153"/>
      <c r="Q63" s="153"/>
      <c r="R63" s="153"/>
      <c r="S63" s="151"/>
      <c r="T63" s="151"/>
      <c r="U63" s="151"/>
      <c r="V63" s="151"/>
      <c r="W63" s="151"/>
      <c r="X63" s="157"/>
      <c r="Y63" s="153"/>
      <c r="Z63" s="154">
        <f>LOOKUP(N63,$BU$4:$BU$14,$BT$4:$BT$14)</f>
        <v>35</v>
      </c>
      <c r="AA63" s="34">
        <f t="shared" si="4"/>
        <v>30.934432533333339</v>
      </c>
      <c r="AB63" s="35">
        <f t="shared" ref="AB63" si="57">AA63/Z63</f>
        <v>0.88384092952380966</v>
      </c>
      <c r="AC63" s="36"/>
      <c r="AD63" s="37">
        <v>15</v>
      </c>
      <c r="AE63" s="37">
        <v>15</v>
      </c>
      <c r="AF63" s="93">
        <v>15</v>
      </c>
      <c r="AG63" s="39"/>
      <c r="AH63" s="40">
        <f>AC63-C63</f>
        <v>0</v>
      </c>
      <c r="AI63" s="38"/>
      <c r="AJ63" s="38">
        <v>80.8</v>
      </c>
      <c r="AK63" s="41">
        <f t="shared" ref="AK63:AK126" si="58">AE63*AF63</f>
        <v>225</v>
      </c>
      <c r="AL63" s="41">
        <f t="shared" ref="AL63:AL126" si="59">AK63*AD63</f>
        <v>3375</v>
      </c>
      <c r="AM63" s="35">
        <f t="shared" ref="AM63:AM126" si="60">AI63/AL63</f>
        <v>0</v>
      </c>
      <c r="AN63" s="41">
        <f>AJ63*1000*IF((Calibration!H$6&lt;AJ63)*AND(AJ63&lt;Calibration!F$7),Calibration!H$6,IF((Calibration!F$7&lt;AJ63)*AND(AJ63&lt;Calibration!F$9),Calibration!H$8,IF((Calibration!F$9&lt;AJ63)*AND(AJ63&lt;Calibration!F$11),Calibration!H$10,IF((Calibration!F$11&lt;AJ63)*AND(AJ63&lt;Calibration!F$13),Calibration!H$12,IF((Calibration!F$13&lt;AJ63)*AND(AJ63&lt;Calibration!F$15),Calibration!H$14,IF((Calibration!F$15&lt;AJ63)*AND(AJ63&lt;Calibration!F$17),Calibration!H$16,IF((Calibration!F$17&lt;AJ63)*AND(AJ63&lt;Calibration!F$19),Calibration!H$18,IF((Calibration!F$19&lt;AJ63)*AND(AJ63&lt;Calibration!F$21),Calibration!H$20,IF((Calibration!F$21&lt;AJ63)*AND(AJ63&lt;Calibration!F$23),Calibration!H$22,IF((Calibration!F$23&lt;AJ63)*AND(AJ63&lt;Calibration!F$25),Calibration!H$24,Calibration!H$26))))))))))</f>
        <v>82200.53333333334</v>
      </c>
      <c r="AO63" s="42">
        <f t="shared" ref="AO63:AO126" si="61">AN63/AK63</f>
        <v>365.33570370370376</v>
      </c>
      <c r="AP63" s="125"/>
      <c r="AQ63" s="34">
        <f>P63/O63</f>
        <v>0</v>
      </c>
      <c r="AR63" s="45"/>
      <c r="AS63" s="47">
        <f>(((AA65+AA66)/2)-((AA63+AA64)/2))/((AA63+AA64)/2)*100</f>
        <v>22.548184076614078</v>
      </c>
      <c r="AT63" s="45"/>
      <c r="AU63" s="47"/>
      <c r="AV63" s="48"/>
      <c r="AW63" s="37"/>
      <c r="AX63" s="47"/>
      <c r="AY63" s="47"/>
      <c r="AZ63" s="49"/>
      <c r="BA63" s="47"/>
      <c r="BB63" s="47"/>
      <c r="BC63" s="50"/>
    </row>
    <row r="64" spans="1:55" ht="15" thickBot="1" x14ac:dyDescent="0.55000000000000004">
      <c r="A64" s="162"/>
      <c r="B64" s="153"/>
      <c r="C64" s="163"/>
      <c r="D64" s="153"/>
      <c r="E64" s="164"/>
      <c r="F64" s="158"/>
      <c r="G64" s="153"/>
      <c r="H64" s="153"/>
      <c r="I64" s="153"/>
      <c r="J64" s="153"/>
      <c r="K64" s="153"/>
      <c r="L64" s="153"/>
      <c r="M64" s="165"/>
      <c r="N64" s="158"/>
      <c r="O64" s="153"/>
      <c r="P64" s="153"/>
      <c r="Q64" s="153"/>
      <c r="R64" s="153"/>
      <c r="S64" s="150"/>
      <c r="T64" s="150"/>
      <c r="U64" s="150"/>
      <c r="V64" s="150"/>
      <c r="W64" s="150"/>
      <c r="X64" s="159"/>
      <c r="Y64" s="153"/>
      <c r="Z64" s="154"/>
      <c r="AA64" s="34">
        <f t="shared" si="4"/>
        <v>30.047317866666667</v>
      </c>
      <c r="AB64" s="52">
        <f t="shared" ref="AB64" si="62">AA64/Z63</f>
        <v>0.85849479619047619</v>
      </c>
      <c r="AC64" s="53"/>
      <c r="AD64" s="54">
        <v>15</v>
      </c>
      <c r="AE64" s="54">
        <v>15</v>
      </c>
      <c r="AF64" s="72">
        <v>15</v>
      </c>
      <c r="AG64" s="56"/>
      <c r="AH64" s="57">
        <f>AC64-C63</f>
        <v>0</v>
      </c>
      <c r="AI64" s="55"/>
      <c r="AJ64" s="55">
        <v>78.8</v>
      </c>
      <c r="AK64" s="58">
        <f t="shared" si="58"/>
        <v>225</v>
      </c>
      <c r="AL64" s="58">
        <f t="shared" si="59"/>
        <v>3375</v>
      </c>
      <c r="AM64" s="52">
        <f t="shared" si="60"/>
        <v>0</v>
      </c>
      <c r="AN64" s="41">
        <f>AJ64*1000*IF((Calibration!H$6&lt;AJ64)*AND(AJ64&lt;Calibration!F$7),Calibration!H$6,IF((Calibration!F$7&lt;AJ64)*AND(AJ64&lt;Calibration!F$9),Calibration!H$8,IF((Calibration!F$9&lt;AJ64)*AND(AJ64&lt;Calibration!F$11),Calibration!H$10,IF((Calibration!F$11&lt;AJ64)*AND(AJ64&lt;Calibration!F$13),Calibration!H$12,IF((Calibration!F$13&lt;AJ64)*AND(AJ64&lt;Calibration!F$15),Calibration!H$14,IF((Calibration!F$15&lt;AJ64)*AND(AJ64&lt;Calibration!F$17),Calibration!H$16,IF((Calibration!F$17&lt;AJ64)*AND(AJ64&lt;Calibration!F$19),Calibration!H$18,IF((Calibration!F$19&lt;AJ64)*AND(AJ64&lt;Calibration!F$21),Calibration!H$20,IF((Calibration!F$21&lt;AJ64)*AND(AJ64&lt;Calibration!F$23),Calibration!H$22,IF((Calibration!F$23&lt;AJ64)*AND(AJ64&lt;Calibration!F$25),Calibration!H$24,Calibration!H$26))))))))))</f>
        <v>80165.866666666669</v>
      </c>
      <c r="AO64" s="59">
        <f t="shared" si="61"/>
        <v>356.29274074074073</v>
      </c>
      <c r="AP64" s="109"/>
      <c r="AQ64" s="94">
        <f>P63/O63</f>
        <v>0</v>
      </c>
      <c r="AR64" s="62"/>
      <c r="AS64" s="64">
        <f>(((AA65+AA66)/2)-((AA63+AA64)/2))/((AA63+AA64)/2)*100</f>
        <v>22.548184076614078</v>
      </c>
      <c r="AT64" s="62"/>
      <c r="AU64" s="64"/>
      <c r="AV64" s="65"/>
      <c r="AW64" s="54"/>
      <c r="AX64" s="64"/>
      <c r="AY64" s="64"/>
      <c r="AZ64" s="66"/>
      <c r="BA64" s="64"/>
      <c r="BB64" s="64"/>
      <c r="BC64" s="67"/>
    </row>
    <row r="65" spans="1:55" ht="15" thickBot="1" x14ac:dyDescent="0.55000000000000004">
      <c r="A65" s="162"/>
      <c r="B65" s="153"/>
      <c r="C65" s="163"/>
      <c r="D65" s="153"/>
      <c r="E65" s="164"/>
      <c r="F65" s="158"/>
      <c r="G65" s="153"/>
      <c r="H65" s="153"/>
      <c r="I65" s="153"/>
      <c r="J65" s="153"/>
      <c r="K65" s="153"/>
      <c r="L65" s="153"/>
      <c r="M65" s="165"/>
      <c r="N65" s="158"/>
      <c r="O65" s="153"/>
      <c r="P65" s="153"/>
      <c r="Q65" s="153"/>
      <c r="R65" s="153"/>
      <c r="S65" s="150"/>
      <c r="T65" s="150"/>
      <c r="U65" s="150"/>
      <c r="V65" s="150"/>
      <c r="W65" s="150"/>
      <c r="X65" s="155"/>
      <c r="Y65" s="153"/>
      <c r="Z65" s="154"/>
      <c r="AA65" s="34">
        <f t="shared" si="4"/>
        <v>37.632148266666675</v>
      </c>
      <c r="AB65" s="52">
        <f t="shared" ref="AB65" si="63">AA65/Z63</f>
        <v>1.0752042361904763</v>
      </c>
      <c r="AC65" s="53"/>
      <c r="AD65" s="54">
        <v>15</v>
      </c>
      <c r="AE65" s="54">
        <v>15</v>
      </c>
      <c r="AF65" s="72">
        <v>15</v>
      </c>
      <c r="AG65" s="56"/>
      <c r="AH65" s="57">
        <f>AC65-C63</f>
        <v>0</v>
      </c>
      <c r="AI65" s="55"/>
      <c r="AJ65" s="55">
        <v>95.9</v>
      </c>
      <c r="AK65" s="58">
        <f t="shared" si="58"/>
        <v>225</v>
      </c>
      <c r="AL65" s="58">
        <f t="shared" si="59"/>
        <v>3375</v>
      </c>
      <c r="AM65" s="52">
        <f t="shared" si="60"/>
        <v>0</v>
      </c>
      <c r="AN65" s="41">
        <f>AJ65*1000*IF((Calibration!H$6&lt;AJ65)*AND(AJ65&lt;Calibration!F$7),Calibration!H$6,IF((Calibration!F$7&lt;AJ65)*AND(AJ65&lt;Calibration!F$9),Calibration!H$8,IF((Calibration!F$9&lt;AJ65)*AND(AJ65&lt;Calibration!F$11),Calibration!H$10,IF((Calibration!F$11&lt;AJ65)*AND(AJ65&lt;Calibration!F$13),Calibration!H$12,IF((Calibration!F$13&lt;AJ65)*AND(AJ65&lt;Calibration!F$15),Calibration!H$14,IF((Calibration!F$15&lt;AJ65)*AND(AJ65&lt;Calibration!F$17),Calibration!H$16,IF((Calibration!F$17&lt;AJ65)*AND(AJ65&lt;Calibration!F$19),Calibration!H$18,IF((Calibration!F$19&lt;AJ65)*AND(AJ65&lt;Calibration!F$21),Calibration!H$20,IF((Calibration!F$21&lt;AJ65)*AND(AJ65&lt;Calibration!F$23),Calibration!H$22,IF((Calibration!F$23&lt;AJ65)*AND(AJ65&lt;Calibration!F$25),Calibration!H$24,Calibration!H$26))))))))))</f>
        <v>97562.266666666677</v>
      </c>
      <c r="AO65" s="59">
        <f t="shared" si="61"/>
        <v>433.61007407407413</v>
      </c>
      <c r="AP65" s="109"/>
      <c r="AQ65" s="51">
        <f>P63/O63</f>
        <v>0</v>
      </c>
      <c r="AR65" s="62"/>
      <c r="AS65" s="64">
        <f>(((AA65+AA66)/2)-((AA63+AA64)/2))/((AA63+AA64)/2)*100</f>
        <v>22.548184076614078</v>
      </c>
      <c r="AT65" s="62"/>
      <c r="AU65" s="64"/>
      <c r="AV65" s="65"/>
      <c r="AW65" s="54"/>
      <c r="AX65" s="64"/>
      <c r="AY65" s="64"/>
      <c r="AZ65" s="66"/>
      <c r="BA65" s="64"/>
      <c r="BB65" s="64"/>
      <c r="BC65" s="67"/>
    </row>
    <row r="66" spans="1:55" ht="15" thickBot="1" x14ac:dyDescent="0.55000000000000004">
      <c r="A66" s="167"/>
      <c r="B66" s="153"/>
      <c r="C66" s="163"/>
      <c r="D66" s="153"/>
      <c r="E66" s="164"/>
      <c r="F66" s="156"/>
      <c r="G66" s="153"/>
      <c r="H66" s="153"/>
      <c r="I66" s="153"/>
      <c r="J66" s="153"/>
      <c r="K66" s="153"/>
      <c r="L66" s="153"/>
      <c r="M66" s="165"/>
      <c r="N66" s="156"/>
      <c r="O66" s="153"/>
      <c r="P66" s="153"/>
      <c r="Q66" s="153"/>
      <c r="R66" s="153"/>
      <c r="S66" s="152"/>
      <c r="T66" s="152"/>
      <c r="U66" s="152"/>
      <c r="V66" s="152"/>
      <c r="W66" s="152"/>
      <c r="X66" s="156"/>
      <c r="Y66" s="153"/>
      <c r="Z66" s="154"/>
      <c r="AA66" s="34">
        <f t="shared" si="4"/>
        <v>37.099879466666671</v>
      </c>
      <c r="AB66" s="87">
        <f t="shared" ref="AB66" si="64">AA66/Z63</f>
        <v>1.0599965561904763</v>
      </c>
      <c r="AC66" s="70"/>
      <c r="AD66" s="71">
        <v>15</v>
      </c>
      <c r="AE66" s="71">
        <v>15</v>
      </c>
      <c r="AF66" s="72">
        <v>15</v>
      </c>
      <c r="AG66" s="73"/>
      <c r="AH66" s="74">
        <f>AH65</f>
        <v>0</v>
      </c>
      <c r="AI66" s="72"/>
      <c r="AJ66" s="72">
        <v>94.7</v>
      </c>
      <c r="AK66" s="75">
        <f t="shared" si="58"/>
        <v>225</v>
      </c>
      <c r="AL66" s="75">
        <f t="shared" si="59"/>
        <v>3375</v>
      </c>
      <c r="AM66" s="69">
        <f t="shared" si="60"/>
        <v>0</v>
      </c>
      <c r="AN66" s="41">
        <f>AJ66*1000*IF((Calibration!H$6&lt;AJ66)*AND(AJ66&lt;Calibration!F$7),Calibration!H$6,IF((Calibration!F$7&lt;AJ66)*AND(AJ66&lt;Calibration!F$9),Calibration!H$8,IF((Calibration!F$9&lt;AJ66)*AND(AJ66&lt;Calibration!F$11),Calibration!H$10,IF((Calibration!F$11&lt;AJ66)*AND(AJ66&lt;Calibration!F$13),Calibration!H$12,IF((Calibration!F$13&lt;AJ66)*AND(AJ66&lt;Calibration!F$15),Calibration!H$14,IF((Calibration!F$15&lt;AJ66)*AND(AJ66&lt;Calibration!F$17),Calibration!H$16,IF((Calibration!F$17&lt;AJ66)*AND(AJ66&lt;Calibration!F$19),Calibration!H$18,IF((Calibration!F$19&lt;AJ66)*AND(AJ66&lt;Calibration!F$21),Calibration!H$20,IF((Calibration!F$21&lt;AJ66)*AND(AJ66&lt;Calibration!F$23),Calibration!H$22,IF((Calibration!F$23&lt;AJ66)*AND(AJ66&lt;Calibration!F$25),Calibration!H$24,Calibration!H$26))))))))))</f>
        <v>96341.466666666674</v>
      </c>
      <c r="AO66" s="76">
        <f t="shared" si="61"/>
        <v>428.18429629629634</v>
      </c>
      <c r="AP66" s="88"/>
      <c r="AQ66" s="89">
        <f>P63/O63</f>
        <v>0</v>
      </c>
      <c r="AR66" s="79"/>
      <c r="AS66" s="81">
        <f>(((AA65+AA66)/2)-((AA63+AA64)/2))/((AA63+AA64)/2)*100</f>
        <v>22.548184076614078</v>
      </c>
      <c r="AT66" s="79"/>
      <c r="AU66" s="81"/>
      <c r="AV66" s="82"/>
      <c r="AW66" s="71"/>
      <c r="AX66" s="81"/>
      <c r="AY66" s="81"/>
      <c r="AZ66" s="83"/>
      <c r="BA66" s="81"/>
      <c r="BB66" s="81"/>
      <c r="BC66" s="84"/>
    </row>
    <row r="67" spans="1:55" ht="15" thickBot="1" x14ac:dyDescent="0.55000000000000004">
      <c r="A67" s="162">
        <v>17</v>
      </c>
      <c r="B67" s="156"/>
      <c r="C67" s="168"/>
      <c r="D67" s="156"/>
      <c r="E67" s="170"/>
      <c r="F67" s="158"/>
      <c r="G67" s="156"/>
      <c r="H67" s="156"/>
      <c r="I67" s="156"/>
      <c r="J67" s="156"/>
      <c r="K67" s="156"/>
      <c r="L67" s="156"/>
      <c r="M67" s="172"/>
      <c r="N67" s="158" t="s">
        <v>69</v>
      </c>
      <c r="O67" s="156">
        <v>11</v>
      </c>
      <c r="P67" s="156"/>
      <c r="Q67" s="156"/>
      <c r="R67" s="156"/>
      <c r="S67" s="150"/>
      <c r="T67" s="150"/>
      <c r="U67" s="150"/>
      <c r="V67" s="150"/>
      <c r="W67" s="150"/>
      <c r="X67" s="158"/>
      <c r="Y67" s="156"/>
      <c r="Z67" s="160">
        <f>LOOKUP(N67,$BU$4:$BU$14,$BT$4:$BT$14)</f>
        <v>35</v>
      </c>
      <c r="AA67" s="34">
        <f t="shared" si="4"/>
        <v>26.676282133333345</v>
      </c>
      <c r="AB67" s="35">
        <f t="shared" ref="AB67" si="65">AA67/Z67</f>
        <v>0.76217948952380987</v>
      </c>
      <c r="AC67" s="96"/>
      <c r="AD67" s="97">
        <v>15</v>
      </c>
      <c r="AE67" s="97">
        <v>15</v>
      </c>
      <c r="AF67" s="98">
        <v>15</v>
      </c>
      <c r="AG67" s="99"/>
      <c r="AH67" s="100">
        <f>AC67-C67</f>
        <v>0</v>
      </c>
      <c r="AI67" s="101"/>
      <c r="AJ67" s="38">
        <v>71.2</v>
      </c>
      <c r="AK67" s="102">
        <f t="shared" si="58"/>
        <v>225</v>
      </c>
      <c r="AL67" s="102">
        <f t="shared" si="59"/>
        <v>3375</v>
      </c>
      <c r="AM67" s="95">
        <f t="shared" si="60"/>
        <v>0</v>
      </c>
      <c r="AN67" s="41">
        <f>AJ67*1000*IF((Calibration!H$6&lt;AJ67)*AND(AJ67&lt;Calibration!F$7),Calibration!H$6,IF((Calibration!F$7&lt;AJ67)*AND(AJ67&lt;Calibration!F$9),Calibration!H$8,IF((Calibration!F$9&lt;AJ67)*AND(AJ67&lt;Calibration!F$11),Calibration!H$10,IF((Calibration!F$11&lt;AJ67)*AND(AJ67&lt;Calibration!F$13),Calibration!H$12,IF((Calibration!F$13&lt;AJ67)*AND(AJ67&lt;Calibration!F$15),Calibration!H$14,IF((Calibration!F$15&lt;AJ67)*AND(AJ67&lt;Calibration!F$17),Calibration!H$16,IF((Calibration!F$17&lt;AJ67)*AND(AJ67&lt;Calibration!F$19),Calibration!H$18,IF((Calibration!F$19&lt;AJ67)*AND(AJ67&lt;Calibration!F$21),Calibration!H$20,IF((Calibration!F$21&lt;AJ67)*AND(AJ67&lt;Calibration!F$23),Calibration!H$22,IF((Calibration!F$23&lt;AJ67)*AND(AJ67&lt;Calibration!F$25),Calibration!H$24,Calibration!H$26))))))))))</f>
        <v>72434.133333333346</v>
      </c>
      <c r="AO67" s="103">
        <f t="shared" si="61"/>
        <v>321.92948148148156</v>
      </c>
      <c r="AP67" s="43"/>
      <c r="AQ67" s="34">
        <f>P67/O67</f>
        <v>0</v>
      </c>
      <c r="AR67" s="104"/>
      <c r="AS67" s="105">
        <f>(((AA69+AA70)/2)-((AA67+AA68)/2))/((AA67+AA68)/2)*100</f>
        <v>23.054591538947271</v>
      </c>
      <c r="AT67" s="104"/>
      <c r="AU67" s="105"/>
      <c r="AV67" s="106"/>
      <c r="AW67" s="97"/>
      <c r="AX67" s="105"/>
      <c r="AY67" s="105"/>
      <c r="AZ67" s="107"/>
      <c r="BA67" s="105"/>
      <c r="BB67" s="105"/>
      <c r="BC67" s="108"/>
    </row>
    <row r="68" spans="1:55" ht="15" thickBot="1" x14ac:dyDescent="0.55000000000000004">
      <c r="A68" s="162"/>
      <c r="B68" s="153"/>
      <c r="C68" s="163"/>
      <c r="D68" s="153"/>
      <c r="E68" s="164"/>
      <c r="F68" s="158"/>
      <c r="G68" s="153"/>
      <c r="H68" s="153"/>
      <c r="I68" s="153"/>
      <c r="J68" s="153"/>
      <c r="K68" s="153"/>
      <c r="L68" s="153"/>
      <c r="M68" s="165"/>
      <c r="N68" s="158"/>
      <c r="O68" s="153"/>
      <c r="P68" s="153"/>
      <c r="Q68" s="153"/>
      <c r="R68" s="153"/>
      <c r="S68" s="150"/>
      <c r="T68" s="150"/>
      <c r="U68" s="150"/>
      <c r="V68" s="150"/>
      <c r="W68" s="150"/>
      <c r="X68" s="159"/>
      <c r="Y68" s="153"/>
      <c r="Z68" s="154"/>
      <c r="AA68" s="34">
        <f t="shared" ref="AA68:AA131" si="66">IF((1&lt;AO68)*AND(AO68&lt;=250),AO68/1.25,IF((250&lt;AO68)*AND(AO68&lt;=700),AO68-50))*9.81/100</f>
        <v>26.809349333333344</v>
      </c>
      <c r="AB68" s="52">
        <f t="shared" ref="AB68" si="67">AA68/Z67</f>
        <v>0.76598140952380989</v>
      </c>
      <c r="AC68" s="53"/>
      <c r="AD68" s="54">
        <v>15</v>
      </c>
      <c r="AE68" s="54">
        <v>15</v>
      </c>
      <c r="AF68" s="72">
        <v>15</v>
      </c>
      <c r="AG68" s="56"/>
      <c r="AH68" s="57">
        <f>AC68-C67</f>
        <v>0</v>
      </c>
      <c r="AI68" s="55"/>
      <c r="AJ68" s="55">
        <v>71.5</v>
      </c>
      <c r="AK68" s="58">
        <f t="shared" si="58"/>
        <v>225</v>
      </c>
      <c r="AL68" s="58">
        <f t="shared" si="59"/>
        <v>3375</v>
      </c>
      <c r="AM68" s="52">
        <f t="shared" si="60"/>
        <v>0</v>
      </c>
      <c r="AN68" s="41">
        <f>AJ68*1000*IF((Calibration!H$6&lt;AJ68)*AND(AJ68&lt;Calibration!F$7),Calibration!H$6,IF((Calibration!F$7&lt;AJ68)*AND(AJ68&lt;Calibration!F$9),Calibration!H$8,IF((Calibration!F$9&lt;AJ68)*AND(AJ68&lt;Calibration!F$11),Calibration!H$10,IF((Calibration!F$11&lt;AJ68)*AND(AJ68&lt;Calibration!F$13),Calibration!H$12,IF((Calibration!F$13&lt;AJ68)*AND(AJ68&lt;Calibration!F$15),Calibration!H$14,IF((Calibration!F$15&lt;AJ68)*AND(AJ68&lt;Calibration!F$17),Calibration!H$16,IF((Calibration!F$17&lt;AJ68)*AND(AJ68&lt;Calibration!F$19),Calibration!H$18,IF((Calibration!F$19&lt;AJ68)*AND(AJ68&lt;Calibration!F$21),Calibration!H$20,IF((Calibration!F$21&lt;AJ68)*AND(AJ68&lt;Calibration!F$23),Calibration!H$22,IF((Calibration!F$23&lt;AJ68)*AND(AJ68&lt;Calibration!F$25),Calibration!H$24,Calibration!H$26))))))))))</f>
        <v>72739.333333333343</v>
      </c>
      <c r="AO68" s="59">
        <f t="shared" si="61"/>
        <v>323.28592592592599</v>
      </c>
      <c r="AP68" s="60"/>
      <c r="AQ68" s="94">
        <f>P67/O67</f>
        <v>0</v>
      </c>
      <c r="AR68" s="62"/>
      <c r="AS68" s="64">
        <f>(((AA69+AA70)/2)-((AA67+AA68)/2))/((AA67+AA68)/2)*100</f>
        <v>23.054591538947271</v>
      </c>
      <c r="AT68" s="62"/>
      <c r="AU68" s="64"/>
      <c r="AV68" s="65"/>
      <c r="AW68" s="54"/>
      <c r="AX68" s="64"/>
      <c r="AY68" s="64"/>
      <c r="AZ68" s="66"/>
      <c r="BA68" s="64"/>
      <c r="BB68" s="64"/>
      <c r="BC68" s="67"/>
    </row>
    <row r="69" spans="1:55" ht="15" thickBot="1" x14ac:dyDescent="0.55000000000000004">
      <c r="A69" s="162"/>
      <c r="B69" s="153"/>
      <c r="C69" s="163"/>
      <c r="D69" s="153"/>
      <c r="E69" s="164"/>
      <c r="F69" s="158"/>
      <c r="G69" s="153"/>
      <c r="H69" s="153"/>
      <c r="I69" s="153"/>
      <c r="J69" s="153"/>
      <c r="K69" s="153"/>
      <c r="L69" s="153"/>
      <c r="M69" s="165"/>
      <c r="N69" s="158"/>
      <c r="O69" s="153"/>
      <c r="P69" s="153"/>
      <c r="Q69" s="153"/>
      <c r="R69" s="153"/>
      <c r="S69" s="150"/>
      <c r="T69" s="150"/>
      <c r="U69" s="150"/>
      <c r="V69" s="150"/>
      <c r="W69" s="150"/>
      <c r="X69" s="155"/>
      <c r="Y69" s="153"/>
      <c r="Z69" s="154"/>
      <c r="AA69" s="34">
        <f t="shared" si="66"/>
        <v>32.753017600000007</v>
      </c>
      <c r="AB69" s="52">
        <f t="shared" ref="AB69" si="68">AA69/Z67</f>
        <v>0.935800502857143</v>
      </c>
      <c r="AC69" s="53"/>
      <c r="AD69" s="54">
        <v>15</v>
      </c>
      <c r="AE69" s="54">
        <v>15</v>
      </c>
      <c r="AF69" s="72">
        <v>15</v>
      </c>
      <c r="AG69" s="56"/>
      <c r="AH69" s="57">
        <f>AC69-C67</f>
        <v>0</v>
      </c>
      <c r="AI69" s="55"/>
      <c r="AJ69" s="55">
        <v>84.9</v>
      </c>
      <c r="AK69" s="58">
        <f t="shared" si="58"/>
        <v>225</v>
      </c>
      <c r="AL69" s="58">
        <f t="shared" si="59"/>
        <v>3375</v>
      </c>
      <c r="AM69" s="52">
        <f t="shared" si="60"/>
        <v>0</v>
      </c>
      <c r="AN69" s="41">
        <f>AJ69*1000*IF((Calibration!H$6&lt;AJ69)*AND(AJ69&lt;Calibration!F$7),Calibration!H$6,IF((Calibration!F$7&lt;AJ69)*AND(AJ69&lt;Calibration!F$9),Calibration!H$8,IF((Calibration!F$9&lt;AJ69)*AND(AJ69&lt;Calibration!F$11),Calibration!H$10,IF((Calibration!F$11&lt;AJ69)*AND(AJ69&lt;Calibration!F$13),Calibration!H$12,IF((Calibration!F$13&lt;AJ69)*AND(AJ69&lt;Calibration!F$15),Calibration!H$14,IF((Calibration!F$15&lt;AJ69)*AND(AJ69&lt;Calibration!F$17),Calibration!H$16,IF((Calibration!F$17&lt;AJ69)*AND(AJ69&lt;Calibration!F$19),Calibration!H$18,IF((Calibration!F$19&lt;AJ69)*AND(AJ69&lt;Calibration!F$21),Calibration!H$20,IF((Calibration!F$21&lt;AJ69)*AND(AJ69&lt;Calibration!F$23),Calibration!H$22,IF((Calibration!F$23&lt;AJ69)*AND(AJ69&lt;Calibration!F$25),Calibration!H$24,Calibration!H$26))))))))))</f>
        <v>86371.6</v>
      </c>
      <c r="AO69" s="59">
        <f t="shared" si="61"/>
        <v>383.87377777777783</v>
      </c>
      <c r="AP69" s="109"/>
      <c r="AQ69" s="94">
        <f>P67/O67</f>
        <v>0</v>
      </c>
      <c r="AR69" s="62"/>
      <c r="AS69" s="64">
        <f>(((AA69+AA70)/2)-((AA67+AA68)/2))/((AA67+AA68)/2)*100</f>
        <v>23.054591538947271</v>
      </c>
      <c r="AT69" s="62"/>
      <c r="AU69" s="64"/>
      <c r="AV69" s="65"/>
      <c r="AW69" s="54"/>
      <c r="AX69" s="64"/>
      <c r="AY69" s="64"/>
      <c r="AZ69" s="66"/>
      <c r="BA69" s="64"/>
      <c r="BB69" s="64"/>
      <c r="BC69" s="67"/>
    </row>
    <row r="70" spans="1:55" ht="15" thickBot="1" x14ac:dyDescent="0.55000000000000004">
      <c r="A70" s="162"/>
      <c r="B70" s="157"/>
      <c r="C70" s="169"/>
      <c r="D70" s="157"/>
      <c r="E70" s="171"/>
      <c r="F70" s="158"/>
      <c r="G70" s="157"/>
      <c r="H70" s="157"/>
      <c r="I70" s="157"/>
      <c r="J70" s="157"/>
      <c r="K70" s="157"/>
      <c r="L70" s="157"/>
      <c r="M70" s="173"/>
      <c r="N70" s="158"/>
      <c r="O70" s="157"/>
      <c r="P70" s="157"/>
      <c r="Q70" s="157"/>
      <c r="R70" s="157"/>
      <c r="S70" s="150"/>
      <c r="T70" s="150"/>
      <c r="U70" s="150"/>
      <c r="V70" s="150"/>
      <c r="W70" s="150"/>
      <c r="X70" s="158"/>
      <c r="Y70" s="157"/>
      <c r="Z70" s="161"/>
      <c r="AA70" s="34">
        <f t="shared" si="66"/>
        <v>33.063507733333338</v>
      </c>
      <c r="AB70" s="87">
        <f t="shared" ref="AB70" si="69">AA70/Z67</f>
        <v>0.94467164952380966</v>
      </c>
      <c r="AC70" s="110"/>
      <c r="AD70" s="111">
        <v>15</v>
      </c>
      <c r="AE70" s="111">
        <v>15</v>
      </c>
      <c r="AF70" s="112">
        <v>15</v>
      </c>
      <c r="AG70" s="113"/>
      <c r="AH70" s="114">
        <f>AH69</f>
        <v>0</v>
      </c>
      <c r="AI70" s="112"/>
      <c r="AJ70" s="72">
        <v>85.6</v>
      </c>
      <c r="AK70" s="115">
        <f t="shared" si="58"/>
        <v>225</v>
      </c>
      <c r="AL70" s="115">
        <f t="shared" si="59"/>
        <v>3375</v>
      </c>
      <c r="AM70" s="116">
        <f t="shared" si="60"/>
        <v>0</v>
      </c>
      <c r="AN70" s="41">
        <f>AJ70*1000*IF((Calibration!H$6&lt;AJ70)*AND(AJ70&lt;Calibration!F$7),Calibration!H$6,IF((Calibration!F$7&lt;AJ70)*AND(AJ70&lt;Calibration!F$9),Calibration!H$8,IF((Calibration!F$9&lt;AJ70)*AND(AJ70&lt;Calibration!F$11),Calibration!H$10,IF((Calibration!F$11&lt;AJ70)*AND(AJ70&lt;Calibration!F$13),Calibration!H$12,IF((Calibration!F$13&lt;AJ70)*AND(AJ70&lt;Calibration!F$15),Calibration!H$14,IF((Calibration!F$15&lt;AJ70)*AND(AJ70&lt;Calibration!F$17),Calibration!H$16,IF((Calibration!F$17&lt;AJ70)*AND(AJ70&lt;Calibration!F$19),Calibration!H$18,IF((Calibration!F$19&lt;AJ70)*AND(AJ70&lt;Calibration!F$21),Calibration!H$20,IF((Calibration!F$21&lt;AJ70)*AND(AJ70&lt;Calibration!F$23),Calibration!H$22,IF((Calibration!F$23&lt;AJ70)*AND(AJ70&lt;Calibration!F$25),Calibration!H$24,Calibration!H$26))))))))))</f>
        <v>87083.733333333337</v>
      </c>
      <c r="AO70" s="117">
        <f t="shared" si="61"/>
        <v>387.03881481481483</v>
      </c>
      <c r="AP70" s="118"/>
      <c r="AQ70" s="119">
        <f>P67/O67</f>
        <v>0</v>
      </c>
      <c r="AR70" s="120"/>
      <c r="AS70" s="121">
        <f>(((AA69+AA70)/2)-((AA67+AA68)/2))/((AA67+AA68)/2)*100</f>
        <v>23.054591538947271</v>
      </c>
      <c r="AT70" s="120"/>
      <c r="AU70" s="121"/>
      <c r="AV70" s="122"/>
      <c r="AW70" s="111"/>
      <c r="AX70" s="121"/>
      <c r="AY70" s="121"/>
      <c r="AZ70" s="123"/>
      <c r="BA70" s="121"/>
      <c r="BB70" s="121"/>
      <c r="BC70" s="124"/>
    </row>
    <row r="71" spans="1:55" ht="15" thickBot="1" x14ac:dyDescent="0.55000000000000004">
      <c r="A71" s="166">
        <v>18</v>
      </c>
      <c r="B71" s="153"/>
      <c r="C71" s="163"/>
      <c r="D71" s="153"/>
      <c r="E71" s="164"/>
      <c r="F71" s="157"/>
      <c r="G71" s="153"/>
      <c r="H71" s="153"/>
      <c r="I71" s="153"/>
      <c r="J71" s="153"/>
      <c r="K71" s="153"/>
      <c r="L71" s="153"/>
      <c r="M71" s="165"/>
      <c r="N71" s="157" t="s">
        <v>71</v>
      </c>
      <c r="O71" s="153">
        <v>11</v>
      </c>
      <c r="P71" s="153"/>
      <c r="Q71" s="153"/>
      <c r="R71" s="153"/>
      <c r="S71" s="151"/>
      <c r="T71" s="151"/>
      <c r="U71" s="151"/>
      <c r="V71" s="151"/>
      <c r="W71" s="151"/>
      <c r="X71" s="157"/>
      <c r="Y71" s="153"/>
      <c r="Z71" s="154">
        <f>LOOKUP(N71,$BU$4:$BU$14,$BT$4:$BT$14)</f>
        <v>45</v>
      </c>
      <c r="AA71" s="34">
        <f t="shared" si="66"/>
        <v>27.785175466666669</v>
      </c>
      <c r="AB71" s="35">
        <f t="shared" ref="AB71" si="70">AA71/Z71</f>
        <v>0.61744834370370372</v>
      </c>
      <c r="AC71" s="36"/>
      <c r="AD71" s="37">
        <v>15</v>
      </c>
      <c r="AE71" s="37">
        <v>15</v>
      </c>
      <c r="AF71" s="93">
        <v>15</v>
      </c>
      <c r="AG71" s="39"/>
      <c r="AH71" s="40">
        <f>AC71-C71</f>
        <v>0</v>
      </c>
      <c r="AI71" s="38"/>
      <c r="AJ71" s="38">
        <v>73.7</v>
      </c>
      <c r="AK71" s="41">
        <f t="shared" si="58"/>
        <v>225</v>
      </c>
      <c r="AL71" s="41">
        <f t="shared" si="59"/>
        <v>3375</v>
      </c>
      <c r="AM71" s="35">
        <f t="shared" si="60"/>
        <v>0</v>
      </c>
      <c r="AN71" s="41">
        <f>AJ71*1000*IF((Calibration!H$6&lt;AJ71)*AND(AJ71&lt;Calibration!F$7),Calibration!H$6,IF((Calibration!F$7&lt;AJ71)*AND(AJ71&lt;Calibration!F$9),Calibration!H$8,IF((Calibration!F$9&lt;AJ71)*AND(AJ71&lt;Calibration!F$11),Calibration!H$10,IF((Calibration!F$11&lt;AJ71)*AND(AJ71&lt;Calibration!F$13),Calibration!H$12,IF((Calibration!F$13&lt;AJ71)*AND(AJ71&lt;Calibration!F$15),Calibration!H$14,IF((Calibration!F$15&lt;AJ71)*AND(AJ71&lt;Calibration!F$17),Calibration!H$16,IF((Calibration!F$17&lt;AJ71)*AND(AJ71&lt;Calibration!F$19),Calibration!H$18,IF((Calibration!F$19&lt;AJ71)*AND(AJ71&lt;Calibration!F$21),Calibration!H$20,IF((Calibration!F$21&lt;AJ71)*AND(AJ71&lt;Calibration!F$23),Calibration!H$22,IF((Calibration!F$23&lt;AJ71)*AND(AJ71&lt;Calibration!F$25),Calibration!H$24,Calibration!H$26))))))))))</f>
        <v>74977.466666666674</v>
      </c>
      <c r="AO71" s="42">
        <f t="shared" si="61"/>
        <v>333.23318518518522</v>
      </c>
      <c r="AP71" s="125"/>
      <c r="AQ71" s="126">
        <f>P71/O71</f>
        <v>0</v>
      </c>
      <c r="AR71" s="45"/>
      <c r="AS71" s="47">
        <f>(((AA73+AA74)/2)-((AA71+AA72)/2))/((AA71+AA72)/2)*100</f>
        <v>23.135016520322939</v>
      </c>
      <c r="AT71" s="45"/>
      <c r="AU71" s="47"/>
      <c r="AV71" s="48"/>
      <c r="AW71" s="37"/>
      <c r="AX71" s="47"/>
      <c r="AY71" s="47"/>
      <c r="AZ71" s="49"/>
      <c r="BA71" s="47"/>
      <c r="BB71" s="47"/>
      <c r="BC71" s="50"/>
    </row>
    <row r="72" spans="1:55" ht="15" thickBot="1" x14ac:dyDescent="0.55000000000000004">
      <c r="A72" s="162"/>
      <c r="B72" s="153"/>
      <c r="C72" s="163"/>
      <c r="D72" s="153"/>
      <c r="E72" s="164"/>
      <c r="F72" s="158"/>
      <c r="G72" s="153"/>
      <c r="H72" s="153"/>
      <c r="I72" s="153"/>
      <c r="J72" s="153"/>
      <c r="K72" s="153"/>
      <c r="L72" s="153"/>
      <c r="M72" s="165"/>
      <c r="N72" s="158"/>
      <c r="O72" s="153"/>
      <c r="P72" s="153"/>
      <c r="Q72" s="153"/>
      <c r="R72" s="153"/>
      <c r="S72" s="150"/>
      <c r="T72" s="150"/>
      <c r="U72" s="150"/>
      <c r="V72" s="150"/>
      <c r="W72" s="150"/>
      <c r="X72" s="159"/>
      <c r="Y72" s="153"/>
      <c r="Z72" s="154"/>
      <c r="AA72" s="34">
        <f t="shared" si="66"/>
        <v>28.006954133333338</v>
      </c>
      <c r="AB72" s="52">
        <f t="shared" ref="AB72" si="71">AA72/Z71</f>
        <v>0.62237675851851859</v>
      </c>
      <c r="AC72" s="53"/>
      <c r="AD72" s="54">
        <v>15</v>
      </c>
      <c r="AE72" s="54">
        <v>15</v>
      </c>
      <c r="AF72" s="72">
        <v>15</v>
      </c>
      <c r="AG72" s="56"/>
      <c r="AH72" s="57">
        <f>AC72-C71</f>
        <v>0</v>
      </c>
      <c r="AI72" s="55"/>
      <c r="AJ72" s="55">
        <v>74.2</v>
      </c>
      <c r="AK72" s="58">
        <f t="shared" si="58"/>
        <v>225</v>
      </c>
      <c r="AL72" s="58">
        <f t="shared" si="59"/>
        <v>3375</v>
      </c>
      <c r="AM72" s="52">
        <f t="shared" si="60"/>
        <v>0</v>
      </c>
      <c r="AN72" s="41">
        <f>AJ72*1000*IF((Calibration!H$6&lt;AJ72)*AND(AJ72&lt;Calibration!F$7),Calibration!H$6,IF((Calibration!F$7&lt;AJ72)*AND(AJ72&lt;Calibration!F$9),Calibration!H$8,IF((Calibration!F$9&lt;AJ72)*AND(AJ72&lt;Calibration!F$11),Calibration!H$10,IF((Calibration!F$11&lt;AJ72)*AND(AJ72&lt;Calibration!F$13),Calibration!H$12,IF((Calibration!F$13&lt;AJ72)*AND(AJ72&lt;Calibration!F$15),Calibration!H$14,IF((Calibration!F$15&lt;AJ72)*AND(AJ72&lt;Calibration!F$17),Calibration!H$16,IF((Calibration!F$17&lt;AJ72)*AND(AJ72&lt;Calibration!F$19),Calibration!H$18,IF((Calibration!F$19&lt;AJ72)*AND(AJ72&lt;Calibration!F$21),Calibration!H$20,IF((Calibration!F$21&lt;AJ72)*AND(AJ72&lt;Calibration!F$23),Calibration!H$22,IF((Calibration!F$23&lt;AJ72)*AND(AJ72&lt;Calibration!F$25),Calibration!H$24,Calibration!H$26))))))))))</f>
        <v>75486.133333333346</v>
      </c>
      <c r="AO72" s="59">
        <f t="shared" si="61"/>
        <v>335.49392592592596</v>
      </c>
      <c r="AP72" s="118"/>
      <c r="AQ72" s="119">
        <f>P71/O71</f>
        <v>0</v>
      </c>
      <c r="AR72" s="62"/>
      <c r="AS72" s="64">
        <f>(((AA73+AA74)/2)-((AA71+AA72)/2))/((AA71+AA72)/2)*100</f>
        <v>23.135016520322939</v>
      </c>
      <c r="AT72" s="62"/>
      <c r="AU72" s="64"/>
      <c r="AV72" s="65"/>
      <c r="AW72" s="54"/>
      <c r="AX72" s="64"/>
      <c r="AY72" s="64"/>
      <c r="AZ72" s="66"/>
      <c r="BA72" s="64"/>
      <c r="BB72" s="64"/>
      <c r="BC72" s="67"/>
    </row>
    <row r="73" spans="1:55" ht="15" thickBot="1" x14ac:dyDescent="0.55000000000000004">
      <c r="A73" s="162"/>
      <c r="B73" s="153"/>
      <c r="C73" s="163"/>
      <c r="D73" s="153"/>
      <c r="E73" s="164"/>
      <c r="F73" s="158"/>
      <c r="G73" s="153"/>
      <c r="H73" s="153"/>
      <c r="I73" s="153"/>
      <c r="J73" s="153"/>
      <c r="K73" s="153"/>
      <c r="L73" s="153"/>
      <c r="M73" s="165"/>
      <c r="N73" s="158"/>
      <c r="O73" s="153"/>
      <c r="P73" s="153"/>
      <c r="Q73" s="153"/>
      <c r="R73" s="153"/>
      <c r="S73" s="150"/>
      <c r="T73" s="150"/>
      <c r="U73" s="150"/>
      <c r="V73" s="150"/>
      <c r="W73" s="150"/>
      <c r="X73" s="155"/>
      <c r="Y73" s="153"/>
      <c r="Z73" s="154"/>
      <c r="AA73" s="34">
        <f t="shared" si="66"/>
        <v>33.462709333333336</v>
      </c>
      <c r="AB73" s="52">
        <f t="shared" ref="AB73" si="72">AA73/Z71</f>
        <v>0.74361576296296306</v>
      </c>
      <c r="AC73" s="53"/>
      <c r="AD73" s="54">
        <v>15</v>
      </c>
      <c r="AE73" s="54">
        <v>15</v>
      </c>
      <c r="AF73" s="72">
        <v>15</v>
      </c>
      <c r="AG73" s="56"/>
      <c r="AH73" s="57">
        <f>AC73-C71</f>
        <v>0</v>
      </c>
      <c r="AI73" s="55"/>
      <c r="AJ73" s="55">
        <v>86.5</v>
      </c>
      <c r="AK73" s="58">
        <f t="shared" si="58"/>
        <v>225</v>
      </c>
      <c r="AL73" s="58">
        <f t="shared" si="59"/>
        <v>3375</v>
      </c>
      <c r="AM73" s="52">
        <f t="shared" si="60"/>
        <v>0</v>
      </c>
      <c r="AN73" s="41">
        <f>AJ73*1000*IF((Calibration!H$6&lt;AJ73)*AND(AJ73&lt;Calibration!F$7),Calibration!H$6,IF((Calibration!F$7&lt;AJ73)*AND(AJ73&lt;Calibration!F$9),Calibration!H$8,IF((Calibration!F$9&lt;AJ73)*AND(AJ73&lt;Calibration!F$11),Calibration!H$10,IF((Calibration!F$11&lt;AJ73)*AND(AJ73&lt;Calibration!F$13),Calibration!H$12,IF((Calibration!F$13&lt;AJ73)*AND(AJ73&lt;Calibration!F$15),Calibration!H$14,IF((Calibration!F$15&lt;AJ73)*AND(AJ73&lt;Calibration!F$17),Calibration!H$16,IF((Calibration!F$17&lt;AJ73)*AND(AJ73&lt;Calibration!F$19),Calibration!H$18,IF((Calibration!F$19&lt;AJ73)*AND(AJ73&lt;Calibration!F$21),Calibration!H$20,IF((Calibration!F$21&lt;AJ73)*AND(AJ73&lt;Calibration!F$23),Calibration!H$22,IF((Calibration!F$23&lt;AJ73)*AND(AJ73&lt;Calibration!F$25),Calibration!H$24,Calibration!H$26))))))))))</f>
        <v>87999.333333333343</v>
      </c>
      <c r="AO73" s="59">
        <f t="shared" si="61"/>
        <v>391.10814814814819</v>
      </c>
      <c r="AP73" s="118"/>
      <c r="AQ73" s="119">
        <f>P71/O71</f>
        <v>0</v>
      </c>
      <c r="AR73" s="62"/>
      <c r="AS73" s="64">
        <f>(((AA73+AA74)/2)-((AA71+AA72)/2))/((AA71+AA72)/2)*100</f>
        <v>23.135016520322939</v>
      </c>
      <c r="AT73" s="62"/>
      <c r="AU73" s="64"/>
      <c r="AV73" s="65"/>
      <c r="AW73" s="54"/>
      <c r="AX73" s="64"/>
      <c r="AY73" s="64"/>
      <c r="AZ73" s="66"/>
      <c r="BA73" s="64"/>
      <c r="BB73" s="64"/>
      <c r="BC73" s="67"/>
    </row>
    <row r="74" spans="1:55" ht="15" thickBot="1" x14ac:dyDescent="0.55000000000000004">
      <c r="A74" s="167"/>
      <c r="B74" s="153"/>
      <c r="C74" s="163"/>
      <c r="D74" s="153"/>
      <c r="E74" s="164"/>
      <c r="F74" s="156"/>
      <c r="G74" s="153"/>
      <c r="H74" s="153"/>
      <c r="I74" s="153"/>
      <c r="J74" s="153"/>
      <c r="K74" s="153"/>
      <c r="L74" s="153"/>
      <c r="M74" s="165"/>
      <c r="N74" s="156"/>
      <c r="O74" s="153"/>
      <c r="P74" s="153"/>
      <c r="Q74" s="153"/>
      <c r="R74" s="153"/>
      <c r="S74" s="152"/>
      <c r="T74" s="152"/>
      <c r="U74" s="152"/>
      <c r="V74" s="152"/>
      <c r="W74" s="152"/>
      <c r="X74" s="156"/>
      <c r="Y74" s="153"/>
      <c r="Z74" s="154"/>
      <c r="AA74" s="34">
        <f t="shared" si="66"/>
        <v>35.236938666666667</v>
      </c>
      <c r="AB74" s="87">
        <f t="shared" ref="AB74" si="73">AA74/Z71</f>
        <v>0.7830430814814815</v>
      </c>
      <c r="AC74" s="70"/>
      <c r="AD74" s="71">
        <v>15</v>
      </c>
      <c r="AE74" s="71">
        <v>15</v>
      </c>
      <c r="AF74" s="72">
        <v>15</v>
      </c>
      <c r="AG74" s="73"/>
      <c r="AH74" s="74">
        <f>AH73</f>
        <v>0</v>
      </c>
      <c r="AI74" s="72"/>
      <c r="AJ74" s="72">
        <v>90.5</v>
      </c>
      <c r="AK74" s="75">
        <f t="shared" si="58"/>
        <v>225</v>
      </c>
      <c r="AL74" s="75">
        <f t="shared" si="59"/>
        <v>3375</v>
      </c>
      <c r="AM74" s="69">
        <f t="shared" si="60"/>
        <v>0</v>
      </c>
      <c r="AN74" s="41">
        <f>AJ74*1000*IF((Calibration!H$6&lt;AJ74)*AND(AJ74&lt;Calibration!F$7),Calibration!H$6,IF((Calibration!F$7&lt;AJ74)*AND(AJ74&lt;Calibration!F$9),Calibration!H$8,IF((Calibration!F$9&lt;AJ74)*AND(AJ74&lt;Calibration!F$11),Calibration!H$10,IF((Calibration!F$11&lt;AJ74)*AND(AJ74&lt;Calibration!F$13),Calibration!H$12,IF((Calibration!F$13&lt;AJ74)*AND(AJ74&lt;Calibration!F$15),Calibration!H$14,IF((Calibration!F$15&lt;AJ74)*AND(AJ74&lt;Calibration!F$17),Calibration!H$16,IF((Calibration!F$17&lt;AJ74)*AND(AJ74&lt;Calibration!F$19),Calibration!H$18,IF((Calibration!F$19&lt;AJ74)*AND(AJ74&lt;Calibration!F$21),Calibration!H$20,IF((Calibration!F$21&lt;AJ74)*AND(AJ74&lt;Calibration!F$23),Calibration!H$22,IF((Calibration!F$23&lt;AJ74)*AND(AJ74&lt;Calibration!F$25),Calibration!H$24,Calibration!H$26))))))))))</f>
        <v>92068.666666666672</v>
      </c>
      <c r="AO74" s="76">
        <f t="shared" si="61"/>
        <v>409.19407407407408</v>
      </c>
      <c r="AP74" s="88"/>
      <c r="AQ74" s="89">
        <f>P71/O71</f>
        <v>0</v>
      </c>
      <c r="AR74" s="79"/>
      <c r="AS74" s="81">
        <f>(((AA73+AA74)/2)-((AA71+AA72)/2))/((AA71+AA72)/2)*100</f>
        <v>23.135016520322939</v>
      </c>
      <c r="AT74" s="79"/>
      <c r="AU74" s="81"/>
      <c r="AV74" s="82"/>
      <c r="AW74" s="71"/>
      <c r="AX74" s="81"/>
      <c r="AY74" s="81"/>
      <c r="AZ74" s="83"/>
      <c r="BA74" s="81"/>
      <c r="BB74" s="81"/>
      <c r="BC74" s="84"/>
    </row>
    <row r="75" spans="1:55" ht="15" thickBot="1" x14ac:dyDescent="0.55000000000000004">
      <c r="A75" s="162">
        <v>19</v>
      </c>
      <c r="B75" s="156"/>
      <c r="C75" s="168"/>
      <c r="D75" s="156"/>
      <c r="E75" s="170"/>
      <c r="F75" s="158"/>
      <c r="G75" s="156"/>
      <c r="H75" s="156"/>
      <c r="I75" s="156"/>
      <c r="J75" s="156"/>
      <c r="K75" s="156"/>
      <c r="L75" s="156"/>
      <c r="M75" s="172"/>
      <c r="N75" s="158" t="s">
        <v>69</v>
      </c>
      <c r="O75" s="156">
        <v>11</v>
      </c>
      <c r="P75" s="156"/>
      <c r="Q75" s="156"/>
      <c r="R75" s="156"/>
      <c r="S75" s="150"/>
      <c r="T75" s="150"/>
      <c r="U75" s="150"/>
      <c r="V75" s="150"/>
      <c r="W75" s="150"/>
      <c r="X75" s="158"/>
      <c r="Y75" s="156"/>
      <c r="Z75" s="160">
        <f>LOOKUP(N75,$BU$4:$BU$14,$BT$4:$BT$14)</f>
        <v>35</v>
      </c>
      <c r="AA75" s="34">
        <f t="shared" si="66"/>
        <v>30.934432533333339</v>
      </c>
      <c r="AB75" s="35">
        <f t="shared" ref="AB75" si="74">AA75/Z75</f>
        <v>0.88384092952380966</v>
      </c>
      <c r="AC75" s="96"/>
      <c r="AD75" s="97">
        <v>15</v>
      </c>
      <c r="AE75" s="97">
        <v>15</v>
      </c>
      <c r="AF75" s="98">
        <v>15</v>
      </c>
      <c r="AG75" s="99"/>
      <c r="AH75" s="100">
        <f>AC75-C75</f>
        <v>0</v>
      </c>
      <c r="AI75" s="101"/>
      <c r="AJ75" s="38">
        <v>80.8</v>
      </c>
      <c r="AK75" s="102">
        <f t="shared" si="58"/>
        <v>225</v>
      </c>
      <c r="AL75" s="102">
        <f t="shared" si="59"/>
        <v>3375</v>
      </c>
      <c r="AM75" s="95">
        <f t="shared" si="60"/>
        <v>0</v>
      </c>
      <c r="AN75" s="41">
        <f>AJ75*1000*IF((Calibration!H$6&lt;AJ75)*AND(AJ75&lt;Calibration!F$7),Calibration!H$6,IF((Calibration!F$7&lt;AJ75)*AND(AJ75&lt;Calibration!F$9),Calibration!H$8,IF((Calibration!F$9&lt;AJ75)*AND(AJ75&lt;Calibration!F$11),Calibration!H$10,IF((Calibration!F$11&lt;AJ75)*AND(AJ75&lt;Calibration!F$13),Calibration!H$12,IF((Calibration!F$13&lt;AJ75)*AND(AJ75&lt;Calibration!F$15),Calibration!H$14,IF((Calibration!F$15&lt;AJ75)*AND(AJ75&lt;Calibration!F$17),Calibration!H$16,IF((Calibration!F$17&lt;AJ75)*AND(AJ75&lt;Calibration!F$19),Calibration!H$18,IF((Calibration!F$19&lt;AJ75)*AND(AJ75&lt;Calibration!F$21),Calibration!H$20,IF((Calibration!F$21&lt;AJ75)*AND(AJ75&lt;Calibration!F$23),Calibration!H$22,IF((Calibration!F$23&lt;AJ75)*AND(AJ75&lt;Calibration!F$25),Calibration!H$24,Calibration!H$26))))))))))</f>
        <v>82200.53333333334</v>
      </c>
      <c r="AO75" s="103">
        <f t="shared" si="61"/>
        <v>365.33570370370376</v>
      </c>
      <c r="AP75" s="118"/>
      <c r="AQ75" s="34">
        <f>P75/O75</f>
        <v>0</v>
      </c>
      <c r="AR75" s="104"/>
      <c r="AS75" s="105">
        <f>(((AA77+AA78)/2)-((AA75+AA76)/2))/((AA75+AA76)/2)*100</f>
        <v>22.548184076614078</v>
      </c>
      <c r="AT75" s="104"/>
      <c r="AU75" s="105"/>
      <c r="AV75" s="106"/>
      <c r="AW75" s="97"/>
      <c r="AX75" s="105"/>
      <c r="AY75" s="105"/>
      <c r="AZ75" s="107"/>
      <c r="BA75" s="105"/>
      <c r="BB75" s="105"/>
      <c r="BC75" s="108"/>
    </row>
    <row r="76" spans="1:55" ht="15" thickBot="1" x14ac:dyDescent="0.55000000000000004">
      <c r="A76" s="162"/>
      <c r="B76" s="153"/>
      <c r="C76" s="163"/>
      <c r="D76" s="153"/>
      <c r="E76" s="164"/>
      <c r="F76" s="158"/>
      <c r="G76" s="153"/>
      <c r="H76" s="153"/>
      <c r="I76" s="153"/>
      <c r="J76" s="153"/>
      <c r="K76" s="153"/>
      <c r="L76" s="153"/>
      <c r="M76" s="165"/>
      <c r="N76" s="158"/>
      <c r="O76" s="153"/>
      <c r="P76" s="153"/>
      <c r="Q76" s="153"/>
      <c r="R76" s="153"/>
      <c r="S76" s="150"/>
      <c r="T76" s="150"/>
      <c r="U76" s="150"/>
      <c r="V76" s="150"/>
      <c r="W76" s="150"/>
      <c r="X76" s="159"/>
      <c r="Y76" s="153"/>
      <c r="Z76" s="154"/>
      <c r="AA76" s="34">
        <f t="shared" si="66"/>
        <v>30.047317866666667</v>
      </c>
      <c r="AB76" s="52">
        <f t="shared" ref="AB76" si="75">AA76/Z75</f>
        <v>0.85849479619047619</v>
      </c>
      <c r="AC76" s="53"/>
      <c r="AD76" s="54">
        <v>15</v>
      </c>
      <c r="AE76" s="54">
        <v>15</v>
      </c>
      <c r="AF76" s="72">
        <v>15</v>
      </c>
      <c r="AG76" s="56"/>
      <c r="AH76" s="57">
        <f>AC76-C75</f>
        <v>0</v>
      </c>
      <c r="AI76" s="55"/>
      <c r="AJ76" s="55">
        <v>78.8</v>
      </c>
      <c r="AK76" s="58">
        <f t="shared" si="58"/>
        <v>225</v>
      </c>
      <c r="AL76" s="58">
        <f t="shared" si="59"/>
        <v>3375</v>
      </c>
      <c r="AM76" s="52">
        <f t="shared" si="60"/>
        <v>0</v>
      </c>
      <c r="AN76" s="41">
        <f>AJ76*1000*IF((Calibration!H$6&lt;AJ76)*AND(AJ76&lt;Calibration!F$7),Calibration!H$6,IF((Calibration!F$7&lt;AJ76)*AND(AJ76&lt;Calibration!F$9),Calibration!H$8,IF((Calibration!F$9&lt;AJ76)*AND(AJ76&lt;Calibration!F$11),Calibration!H$10,IF((Calibration!F$11&lt;AJ76)*AND(AJ76&lt;Calibration!F$13),Calibration!H$12,IF((Calibration!F$13&lt;AJ76)*AND(AJ76&lt;Calibration!F$15),Calibration!H$14,IF((Calibration!F$15&lt;AJ76)*AND(AJ76&lt;Calibration!F$17),Calibration!H$16,IF((Calibration!F$17&lt;AJ76)*AND(AJ76&lt;Calibration!F$19),Calibration!H$18,IF((Calibration!F$19&lt;AJ76)*AND(AJ76&lt;Calibration!F$21),Calibration!H$20,IF((Calibration!F$21&lt;AJ76)*AND(AJ76&lt;Calibration!F$23),Calibration!H$22,IF((Calibration!F$23&lt;AJ76)*AND(AJ76&lt;Calibration!F$25),Calibration!H$24,Calibration!H$26))))))))))</f>
        <v>80165.866666666669</v>
      </c>
      <c r="AO76" s="59">
        <f t="shared" si="61"/>
        <v>356.29274074074073</v>
      </c>
      <c r="AP76" s="109"/>
      <c r="AQ76" s="51">
        <f>P75/O75</f>
        <v>0</v>
      </c>
      <c r="AR76" s="62"/>
      <c r="AS76" s="64">
        <f>(((AA77+AA78)/2)-((AA75+AA76)/2))/((AA75+AA76)/2)*100</f>
        <v>22.548184076614078</v>
      </c>
      <c r="AT76" s="62"/>
      <c r="AU76" s="64"/>
      <c r="AV76" s="65"/>
      <c r="AW76" s="54"/>
      <c r="AX76" s="64"/>
      <c r="AY76" s="64"/>
      <c r="AZ76" s="66"/>
      <c r="BA76" s="64"/>
      <c r="BB76" s="64"/>
      <c r="BC76" s="67"/>
    </row>
    <row r="77" spans="1:55" ht="15" thickBot="1" x14ac:dyDescent="0.55000000000000004">
      <c r="A77" s="162"/>
      <c r="B77" s="153"/>
      <c r="C77" s="163"/>
      <c r="D77" s="153"/>
      <c r="E77" s="164"/>
      <c r="F77" s="158"/>
      <c r="G77" s="153"/>
      <c r="H77" s="153"/>
      <c r="I77" s="153"/>
      <c r="J77" s="153"/>
      <c r="K77" s="153"/>
      <c r="L77" s="153"/>
      <c r="M77" s="165"/>
      <c r="N77" s="158"/>
      <c r="O77" s="153"/>
      <c r="P77" s="153"/>
      <c r="Q77" s="153"/>
      <c r="R77" s="153"/>
      <c r="S77" s="150"/>
      <c r="T77" s="150"/>
      <c r="U77" s="150"/>
      <c r="V77" s="150"/>
      <c r="W77" s="150"/>
      <c r="X77" s="155"/>
      <c r="Y77" s="153"/>
      <c r="Z77" s="154"/>
      <c r="AA77" s="34">
        <f t="shared" si="66"/>
        <v>37.632148266666675</v>
      </c>
      <c r="AB77" s="52">
        <f t="shared" ref="AB77" si="76">AA77/Z75</f>
        <v>1.0752042361904763</v>
      </c>
      <c r="AC77" s="53"/>
      <c r="AD77" s="54">
        <v>15</v>
      </c>
      <c r="AE77" s="54">
        <v>15</v>
      </c>
      <c r="AF77" s="72">
        <v>15</v>
      </c>
      <c r="AG77" s="56"/>
      <c r="AH77" s="57">
        <f>AC77-C75</f>
        <v>0</v>
      </c>
      <c r="AI77" s="55"/>
      <c r="AJ77" s="55">
        <v>95.9</v>
      </c>
      <c r="AK77" s="58">
        <f t="shared" si="58"/>
        <v>225</v>
      </c>
      <c r="AL77" s="58">
        <f t="shared" si="59"/>
        <v>3375</v>
      </c>
      <c r="AM77" s="52">
        <f t="shared" si="60"/>
        <v>0</v>
      </c>
      <c r="AN77" s="41">
        <f>AJ77*1000*IF((Calibration!H$6&lt;AJ77)*AND(AJ77&lt;Calibration!F$7),Calibration!H$6,IF((Calibration!F$7&lt;AJ77)*AND(AJ77&lt;Calibration!F$9),Calibration!H$8,IF((Calibration!F$9&lt;AJ77)*AND(AJ77&lt;Calibration!F$11),Calibration!H$10,IF((Calibration!F$11&lt;AJ77)*AND(AJ77&lt;Calibration!F$13),Calibration!H$12,IF((Calibration!F$13&lt;AJ77)*AND(AJ77&lt;Calibration!F$15),Calibration!H$14,IF((Calibration!F$15&lt;AJ77)*AND(AJ77&lt;Calibration!F$17),Calibration!H$16,IF((Calibration!F$17&lt;AJ77)*AND(AJ77&lt;Calibration!F$19),Calibration!H$18,IF((Calibration!F$19&lt;AJ77)*AND(AJ77&lt;Calibration!F$21),Calibration!H$20,IF((Calibration!F$21&lt;AJ77)*AND(AJ77&lt;Calibration!F$23),Calibration!H$22,IF((Calibration!F$23&lt;AJ77)*AND(AJ77&lt;Calibration!F$25),Calibration!H$24,Calibration!H$26))))))))))</f>
        <v>97562.266666666677</v>
      </c>
      <c r="AO77" s="59">
        <f t="shared" si="61"/>
        <v>433.61007407407413</v>
      </c>
      <c r="AP77" s="109"/>
      <c r="AQ77" s="94">
        <f>P75/O75</f>
        <v>0</v>
      </c>
      <c r="AR77" s="62"/>
      <c r="AS77" s="64">
        <f>(((AA77+AA78)/2)-((AA75+AA76)/2))/((AA75+AA76)/2)*100</f>
        <v>22.548184076614078</v>
      </c>
      <c r="AT77" s="62"/>
      <c r="AU77" s="64"/>
      <c r="AV77" s="65"/>
      <c r="AW77" s="54"/>
      <c r="AX77" s="64"/>
      <c r="AY77" s="64"/>
      <c r="AZ77" s="66"/>
      <c r="BA77" s="64"/>
      <c r="BB77" s="64"/>
      <c r="BC77" s="67"/>
    </row>
    <row r="78" spans="1:55" ht="15" thickBot="1" x14ac:dyDescent="0.55000000000000004">
      <c r="A78" s="162"/>
      <c r="B78" s="157"/>
      <c r="C78" s="169"/>
      <c r="D78" s="157"/>
      <c r="E78" s="171"/>
      <c r="F78" s="158"/>
      <c r="G78" s="157"/>
      <c r="H78" s="157"/>
      <c r="I78" s="157"/>
      <c r="J78" s="157"/>
      <c r="K78" s="157"/>
      <c r="L78" s="157"/>
      <c r="M78" s="173"/>
      <c r="N78" s="158"/>
      <c r="O78" s="157"/>
      <c r="P78" s="157"/>
      <c r="Q78" s="157"/>
      <c r="R78" s="157"/>
      <c r="S78" s="150"/>
      <c r="T78" s="150"/>
      <c r="U78" s="150"/>
      <c r="V78" s="150"/>
      <c r="W78" s="150"/>
      <c r="X78" s="158"/>
      <c r="Y78" s="157"/>
      <c r="Z78" s="161"/>
      <c r="AA78" s="34">
        <f t="shared" si="66"/>
        <v>37.099879466666671</v>
      </c>
      <c r="AB78" s="87">
        <f t="shared" ref="AB78" si="77">AA78/Z75</f>
        <v>1.0599965561904763</v>
      </c>
      <c r="AC78" s="110"/>
      <c r="AD78" s="111">
        <v>15</v>
      </c>
      <c r="AE78" s="111">
        <v>15</v>
      </c>
      <c r="AF78" s="112">
        <v>15</v>
      </c>
      <c r="AG78" s="113"/>
      <c r="AH78" s="114">
        <f>AH77</f>
        <v>0</v>
      </c>
      <c r="AI78" s="112"/>
      <c r="AJ78" s="72">
        <v>94.7</v>
      </c>
      <c r="AK78" s="115">
        <f t="shared" si="58"/>
        <v>225</v>
      </c>
      <c r="AL78" s="115">
        <f t="shared" si="59"/>
        <v>3375</v>
      </c>
      <c r="AM78" s="116">
        <f t="shared" si="60"/>
        <v>0</v>
      </c>
      <c r="AN78" s="41">
        <f>AJ78*1000*IF((Calibration!H$6&lt;AJ78)*AND(AJ78&lt;Calibration!F$7),Calibration!H$6,IF((Calibration!F$7&lt;AJ78)*AND(AJ78&lt;Calibration!F$9),Calibration!H$8,IF((Calibration!F$9&lt;AJ78)*AND(AJ78&lt;Calibration!F$11),Calibration!H$10,IF((Calibration!F$11&lt;AJ78)*AND(AJ78&lt;Calibration!F$13),Calibration!H$12,IF((Calibration!F$13&lt;AJ78)*AND(AJ78&lt;Calibration!F$15),Calibration!H$14,IF((Calibration!F$15&lt;AJ78)*AND(AJ78&lt;Calibration!F$17),Calibration!H$16,IF((Calibration!F$17&lt;AJ78)*AND(AJ78&lt;Calibration!F$19),Calibration!H$18,IF((Calibration!F$19&lt;AJ78)*AND(AJ78&lt;Calibration!F$21),Calibration!H$20,IF((Calibration!F$21&lt;AJ78)*AND(AJ78&lt;Calibration!F$23),Calibration!H$22,IF((Calibration!F$23&lt;AJ78)*AND(AJ78&lt;Calibration!F$25),Calibration!H$24,Calibration!H$26))))))))))</f>
        <v>96341.466666666674</v>
      </c>
      <c r="AO78" s="117">
        <f t="shared" si="61"/>
        <v>428.18429629629634</v>
      </c>
      <c r="AP78" s="118"/>
      <c r="AQ78" s="119">
        <f>P75/O75</f>
        <v>0</v>
      </c>
      <c r="AR78" s="120"/>
      <c r="AS78" s="121">
        <f>(((AA77+AA78)/2)-((AA75+AA76)/2))/((AA75+AA76)/2)*100</f>
        <v>22.548184076614078</v>
      </c>
      <c r="AT78" s="120"/>
      <c r="AU78" s="121"/>
      <c r="AV78" s="122"/>
      <c r="AW78" s="111"/>
      <c r="AX78" s="121"/>
      <c r="AY78" s="121"/>
      <c r="AZ78" s="123"/>
      <c r="BA78" s="121"/>
      <c r="BB78" s="121"/>
      <c r="BC78" s="124"/>
    </row>
    <row r="79" spans="1:55" ht="15" thickBot="1" x14ac:dyDescent="0.55000000000000004">
      <c r="A79" s="166">
        <v>20</v>
      </c>
      <c r="B79" s="153"/>
      <c r="C79" s="163"/>
      <c r="D79" s="153"/>
      <c r="E79" s="164"/>
      <c r="F79" s="157"/>
      <c r="G79" s="153"/>
      <c r="H79" s="153"/>
      <c r="I79" s="153"/>
      <c r="J79" s="153"/>
      <c r="K79" s="153"/>
      <c r="L79" s="153"/>
      <c r="M79" s="165"/>
      <c r="N79" s="157" t="s">
        <v>71</v>
      </c>
      <c r="O79" s="153">
        <v>11</v>
      </c>
      <c r="P79" s="153"/>
      <c r="Q79" s="153"/>
      <c r="R79" s="153"/>
      <c r="S79" s="151"/>
      <c r="T79" s="151"/>
      <c r="U79" s="151"/>
      <c r="V79" s="151"/>
      <c r="W79" s="151"/>
      <c r="X79" s="157"/>
      <c r="Y79" s="153"/>
      <c r="Z79" s="154">
        <f>LOOKUP(N79,$BU$4:$BU$14,$BT$4:$BT$14)</f>
        <v>45</v>
      </c>
      <c r="AA79" s="34">
        <f t="shared" si="66"/>
        <v>26.676282133333345</v>
      </c>
      <c r="AB79" s="35">
        <f t="shared" ref="AB79" si="78">AA79/Z79</f>
        <v>0.5928062696296299</v>
      </c>
      <c r="AC79" s="36"/>
      <c r="AD79" s="37">
        <v>15</v>
      </c>
      <c r="AE79" s="37">
        <v>15</v>
      </c>
      <c r="AF79" s="93">
        <v>15</v>
      </c>
      <c r="AG79" s="39"/>
      <c r="AH79" s="40">
        <f>AC79-C79</f>
        <v>0</v>
      </c>
      <c r="AI79" s="38"/>
      <c r="AJ79" s="38">
        <v>71.2</v>
      </c>
      <c r="AK79" s="41">
        <f t="shared" si="58"/>
        <v>225</v>
      </c>
      <c r="AL79" s="41">
        <f t="shared" si="59"/>
        <v>3375</v>
      </c>
      <c r="AM79" s="35">
        <f t="shared" si="60"/>
        <v>0</v>
      </c>
      <c r="AN79" s="41">
        <f>AJ79*1000*IF((Calibration!H$6&lt;AJ79)*AND(AJ79&lt;Calibration!F$7),Calibration!H$6,IF((Calibration!F$7&lt;AJ79)*AND(AJ79&lt;Calibration!F$9),Calibration!H$8,IF((Calibration!F$9&lt;AJ79)*AND(AJ79&lt;Calibration!F$11),Calibration!H$10,IF((Calibration!F$11&lt;AJ79)*AND(AJ79&lt;Calibration!F$13),Calibration!H$12,IF((Calibration!F$13&lt;AJ79)*AND(AJ79&lt;Calibration!F$15),Calibration!H$14,IF((Calibration!F$15&lt;AJ79)*AND(AJ79&lt;Calibration!F$17),Calibration!H$16,IF((Calibration!F$17&lt;AJ79)*AND(AJ79&lt;Calibration!F$19),Calibration!H$18,IF((Calibration!F$19&lt;AJ79)*AND(AJ79&lt;Calibration!F$21),Calibration!H$20,IF((Calibration!F$21&lt;AJ79)*AND(AJ79&lt;Calibration!F$23),Calibration!H$22,IF((Calibration!F$23&lt;AJ79)*AND(AJ79&lt;Calibration!F$25),Calibration!H$24,Calibration!H$26))))))))))</f>
        <v>72434.133333333346</v>
      </c>
      <c r="AO79" s="42">
        <f t="shared" si="61"/>
        <v>321.92948148148156</v>
      </c>
      <c r="AP79" s="43"/>
      <c r="AQ79" s="34">
        <f>P79/O79</f>
        <v>0</v>
      </c>
      <c r="AR79" s="45"/>
      <c r="AS79" s="47">
        <f>(((AA81+AA82)/2)-((AA79+AA80)/2))/((AA79+AA80)/2)*100</f>
        <v>23.054591538947271</v>
      </c>
      <c r="AT79" s="45"/>
      <c r="AU79" s="47"/>
      <c r="AV79" s="48"/>
      <c r="AW79" s="37"/>
      <c r="AX79" s="47"/>
      <c r="AY79" s="47"/>
      <c r="AZ79" s="49"/>
      <c r="BA79" s="47"/>
      <c r="BB79" s="47"/>
      <c r="BC79" s="50"/>
    </row>
    <row r="80" spans="1:55" ht="15" thickBot="1" x14ac:dyDescent="0.55000000000000004">
      <c r="A80" s="162"/>
      <c r="B80" s="153"/>
      <c r="C80" s="163"/>
      <c r="D80" s="153"/>
      <c r="E80" s="164"/>
      <c r="F80" s="158"/>
      <c r="G80" s="153"/>
      <c r="H80" s="153"/>
      <c r="I80" s="153"/>
      <c r="J80" s="153"/>
      <c r="K80" s="153"/>
      <c r="L80" s="153"/>
      <c r="M80" s="165"/>
      <c r="N80" s="158"/>
      <c r="O80" s="153"/>
      <c r="P80" s="153"/>
      <c r="Q80" s="153"/>
      <c r="R80" s="153"/>
      <c r="S80" s="150"/>
      <c r="T80" s="150"/>
      <c r="U80" s="150"/>
      <c r="V80" s="150"/>
      <c r="W80" s="150"/>
      <c r="X80" s="159"/>
      <c r="Y80" s="153"/>
      <c r="Z80" s="154"/>
      <c r="AA80" s="34">
        <f t="shared" si="66"/>
        <v>26.809349333333344</v>
      </c>
      <c r="AB80" s="52">
        <f t="shared" ref="AB80" si="79">AA80/Z79</f>
        <v>0.59576331851851871</v>
      </c>
      <c r="AC80" s="53"/>
      <c r="AD80" s="54">
        <v>15</v>
      </c>
      <c r="AE80" s="54">
        <v>15</v>
      </c>
      <c r="AF80" s="72">
        <v>15</v>
      </c>
      <c r="AG80" s="56"/>
      <c r="AH80" s="57">
        <f>AC80-C79</f>
        <v>0</v>
      </c>
      <c r="AI80" s="55"/>
      <c r="AJ80" s="55">
        <v>71.5</v>
      </c>
      <c r="AK80" s="58">
        <f t="shared" si="58"/>
        <v>225</v>
      </c>
      <c r="AL80" s="58">
        <f t="shared" si="59"/>
        <v>3375</v>
      </c>
      <c r="AM80" s="52">
        <f t="shared" si="60"/>
        <v>0</v>
      </c>
      <c r="AN80" s="41">
        <f>AJ80*1000*IF((Calibration!H$6&lt;AJ80)*AND(AJ80&lt;Calibration!F$7),Calibration!H$6,IF((Calibration!F$7&lt;AJ80)*AND(AJ80&lt;Calibration!F$9),Calibration!H$8,IF((Calibration!F$9&lt;AJ80)*AND(AJ80&lt;Calibration!F$11),Calibration!H$10,IF((Calibration!F$11&lt;AJ80)*AND(AJ80&lt;Calibration!F$13),Calibration!H$12,IF((Calibration!F$13&lt;AJ80)*AND(AJ80&lt;Calibration!F$15),Calibration!H$14,IF((Calibration!F$15&lt;AJ80)*AND(AJ80&lt;Calibration!F$17),Calibration!H$16,IF((Calibration!F$17&lt;AJ80)*AND(AJ80&lt;Calibration!F$19),Calibration!H$18,IF((Calibration!F$19&lt;AJ80)*AND(AJ80&lt;Calibration!F$21),Calibration!H$20,IF((Calibration!F$21&lt;AJ80)*AND(AJ80&lt;Calibration!F$23),Calibration!H$22,IF((Calibration!F$23&lt;AJ80)*AND(AJ80&lt;Calibration!F$25),Calibration!H$24,Calibration!H$26))))))))))</f>
        <v>72739.333333333343</v>
      </c>
      <c r="AO80" s="59">
        <f t="shared" si="61"/>
        <v>323.28592592592599</v>
      </c>
      <c r="AP80" s="109"/>
      <c r="AQ80" s="51">
        <f>P79/O79</f>
        <v>0</v>
      </c>
      <c r="AR80" s="62"/>
      <c r="AS80" s="64">
        <f>(((AA81+AA82)/2)-((AA79+AA80)/2))/((AA79+AA80)/2)*100</f>
        <v>23.054591538947271</v>
      </c>
      <c r="AT80" s="62"/>
      <c r="AU80" s="64"/>
      <c r="AV80" s="65"/>
      <c r="AW80" s="54"/>
      <c r="AX80" s="64"/>
      <c r="AY80" s="64"/>
      <c r="AZ80" s="66"/>
      <c r="BA80" s="64"/>
      <c r="BB80" s="64"/>
      <c r="BC80" s="67"/>
    </row>
    <row r="81" spans="1:55" ht="15" thickBot="1" x14ac:dyDescent="0.55000000000000004">
      <c r="A81" s="162"/>
      <c r="B81" s="153"/>
      <c r="C81" s="163"/>
      <c r="D81" s="153"/>
      <c r="E81" s="164"/>
      <c r="F81" s="158"/>
      <c r="G81" s="153"/>
      <c r="H81" s="153"/>
      <c r="I81" s="153"/>
      <c r="J81" s="153"/>
      <c r="K81" s="153"/>
      <c r="L81" s="153"/>
      <c r="M81" s="165"/>
      <c r="N81" s="158"/>
      <c r="O81" s="153"/>
      <c r="P81" s="153"/>
      <c r="Q81" s="153"/>
      <c r="R81" s="153"/>
      <c r="S81" s="150"/>
      <c r="T81" s="150"/>
      <c r="U81" s="150"/>
      <c r="V81" s="150"/>
      <c r="W81" s="150"/>
      <c r="X81" s="155"/>
      <c r="Y81" s="153"/>
      <c r="Z81" s="154"/>
      <c r="AA81" s="34">
        <f t="shared" si="66"/>
        <v>32.753017600000007</v>
      </c>
      <c r="AB81" s="52">
        <f t="shared" ref="AB81" si="80">AA81/Z79</f>
        <v>0.72784483555555568</v>
      </c>
      <c r="AC81" s="53"/>
      <c r="AD81" s="54">
        <v>15</v>
      </c>
      <c r="AE81" s="54">
        <v>15</v>
      </c>
      <c r="AF81" s="72">
        <v>15</v>
      </c>
      <c r="AG81" s="56"/>
      <c r="AH81" s="57">
        <f>AC81-C79</f>
        <v>0</v>
      </c>
      <c r="AI81" s="55"/>
      <c r="AJ81" s="55">
        <v>84.9</v>
      </c>
      <c r="AK81" s="58">
        <f t="shared" si="58"/>
        <v>225</v>
      </c>
      <c r="AL81" s="58">
        <f t="shared" si="59"/>
        <v>3375</v>
      </c>
      <c r="AM81" s="52">
        <f t="shared" si="60"/>
        <v>0</v>
      </c>
      <c r="AN81" s="41">
        <f>AJ81*1000*IF((Calibration!H$6&lt;AJ81)*AND(AJ81&lt;Calibration!F$7),Calibration!H$6,IF((Calibration!F$7&lt;AJ81)*AND(AJ81&lt;Calibration!F$9),Calibration!H$8,IF((Calibration!F$9&lt;AJ81)*AND(AJ81&lt;Calibration!F$11),Calibration!H$10,IF((Calibration!F$11&lt;AJ81)*AND(AJ81&lt;Calibration!F$13),Calibration!H$12,IF((Calibration!F$13&lt;AJ81)*AND(AJ81&lt;Calibration!F$15),Calibration!H$14,IF((Calibration!F$15&lt;AJ81)*AND(AJ81&lt;Calibration!F$17),Calibration!H$16,IF((Calibration!F$17&lt;AJ81)*AND(AJ81&lt;Calibration!F$19),Calibration!H$18,IF((Calibration!F$19&lt;AJ81)*AND(AJ81&lt;Calibration!F$21),Calibration!H$20,IF((Calibration!F$21&lt;AJ81)*AND(AJ81&lt;Calibration!F$23),Calibration!H$22,IF((Calibration!F$23&lt;AJ81)*AND(AJ81&lt;Calibration!F$25),Calibration!H$24,Calibration!H$26))))))))))</f>
        <v>86371.6</v>
      </c>
      <c r="AO81" s="59">
        <f t="shared" si="61"/>
        <v>383.87377777777783</v>
      </c>
      <c r="AP81" s="109"/>
      <c r="AQ81" s="94">
        <f>P79/O79</f>
        <v>0</v>
      </c>
      <c r="AR81" s="62"/>
      <c r="AS81" s="64">
        <f>(((AA81+AA82)/2)-((AA79+AA80)/2))/((AA79+AA80)/2)*100</f>
        <v>23.054591538947271</v>
      </c>
      <c r="AT81" s="62"/>
      <c r="AU81" s="64"/>
      <c r="AV81" s="65"/>
      <c r="AW81" s="54"/>
      <c r="AX81" s="64"/>
      <c r="AY81" s="64"/>
      <c r="AZ81" s="66"/>
      <c r="BA81" s="64"/>
      <c r="BB81" s="64"/>
      <c r="BC81" s="67"/>
    </row>
    <row r="82" spans="1:55" ht="15" thickBot="1" x14ac:dyDescent="0.55000000000000004">
      <c r="A82" s="167"/>
      <c r="B82" s="153"/>
      <c r="C82" s="163"/>
      <c r="D82" s="153"/>
      <c r="E82" s="164"/>
      <c r="F82" s="156"/>
      <c r="G82" s="153"/>
      <c r="H82" s="153"/>
      <c r="I82" s="153"/>
      <c r="J82" s="153"/>
      <c r="K82" s="153"/>
      <c r="L82" s="153"/>
      <c r="M82" s="165"/>
      <c r="N82" s="156"/>
      <c r="O82" s="153"/>
      <c r="P82" s="153"/>
      <c r="Q82" s="153"/>
      <c r="R82" s="153"/>
      <c r="S82" s="152"/>
      <c r="T82" s="152"/>
      <c r="U82" s="152"/>
      <c r="V82" s="152"/>
      <c r="W82" s="152"/>
      <c r="X82" s="156"/>
      <c r="Y82" s="153"/>
      <c r="Z82" s="154"/>
      <c r="AA82" s="34">
        <f t="shared" si="66"/>
        <v>33.063507733333338</v>
      </c>
      <c r="AB82" s="87">
        <f t="shared" ref="AB82" si="81">AA82/Z79</f>
        <v>0.73474461629629639</v>
      </c>
      <c r="AC82" s="70"/>
      <c r="AD82" s="71">
        <v>15</v>
      </c>
      <c r="AE82" s="71">
        <v>15</v>
      </c>
      <c r="AF82" s="72">
        <v>15</v>
      </c>
      <c r="AG82" s="73"/>
      <c r="AH82" s="74">
        <f>AH81</f>
        <v>0</v>
      </c>
      <c r="AI82" s="72"/>
      <c r="AJ82" s="72">
        <v>85.6</v>
      </c>
      <c r="AK82" s="75">
        <f t="shared" si="58"/>
        <v>225</v>
      </c>
      <c r="AL82" s="75">
        <f t="shared" si="59"/>
        <v>3375</v>
      </c>
      <c r="AM82" s="69">
        <f t="shared" si="60"/>
        <v>0</v>
      </c>
      <c r="AN82" s="41">
        <f>AJ82*1000*IF((Calibration!H$6&lt;AJ82)*AND(AJ82&lt;Calibration!F$7),Calibration!H$6,IF((Calibration!F$7&lt;AJ82)*AND(AJ82&lt;Calibration!F$9),Calibration!H$8,IF((Calibration!F$9&lt;AJ82)*AND(AJ82&lt;Calibration!F$11),Calibration!H$10,IF((Calibration!F$11&lt;AJ82)*AND(AJ82&lt;Calibration!F$13),Calibration!H$12,IF((Calibration!F$13&lt;AJ82)*AND(AJ82&lt;Calibration!F$15),Calibration!H$14,IF((Calibration!F$15&lt;AJ82)*AND(AJ82&lt;Calibration!F$17),Calibration!H$16,IF((Calibration!F$17&lt;AJ82)*AND(AJ82&lt;Calibration!F$19),Calibration!H$18,IF((Calibration!F$19&lt;AJ82)*AND(AJ82&lt;Calibration!F$21),Calibration!H$20,IF((Calibration!F$21&lt;AJ82)*AND(AJ82&lt;Calibration!F$23),Calibration!H$22,IF((Calibration!F$23&lt;AJ82)*AND(AJ82&lt;Calibration!F$25),Calibration!H$24,Calibration!H$26))))))))))</f>
        <v>87083.733333333337</v>
      </c>
      <c r="AO82" s="76">
        <f t="shared" si="61"/>
        <v>387.03881481481483</v>
      </c>
      <c r="AP82" s="88"/>
      <c r="AQ82" s="89">
        <f>P79/O79</f>
        <v>0</v>
      </c>
      <c r="AR82" s="79"/>
      <c r="AS82" s="81">
        <f>(((AA81+AA82)/2)-((AA79+AA80)/2))/((AA79+AA80)/2)*100</f>
        <v>23.054591538947271</v>
      </c>
      <c r="AT82" s="79"/>
      <c r="AU82" s="81"/>
      <c r="AV82" s="82"/>
      <c r="AW82" s="71"/>
      <c r="AX82" s="81"/>
      <c r="AY82" s="81"/>
      <c r="AZ82" s="83"/>
      <c r="BA82" s="81"/>
      <c r="BB82" s="81"/>
      <c r="BC82" s="84"/>
    </row>
    <row r="83" spans="1:55" ht="15" thickBot="1" x14ac:dyDescent="0.55000000000000004">
      <c r="A83" s="162">
        <v>21</v>
      </c>
      <c r="B83" s="156"/>
      <c r="C83" s="168"/>
      <c r="D83" s="156"/>
      <c r="E83" s="170"/>
      <c r="F83" s="158"/>
      <c r="G83" s="156"/>
      <c r="H83" s="156"/>
      <c r="I83" s="156"/>
      <c r="J83" s="156"/>
      <c r="K83" s="156"/>
      <c r="L83" s="156"/>
      <c r="M83" s="172"/>
      <c r="N83" s="158" t="s">
        <v>68</v>
      </c>
      <c r="O83" s="156">
        <v>11</v>
      </c>
      <c r="P83" s="156"/>
      <c r="Q83" s="156"/>
      <c r="R83" s="156"/>
      <c r="S83" s="150"/>
      <c r="T83" s="150"/>
      <c r="U83" s="150"/>
      <c r="V83" s="150"/>
      <c r="W83" s="150"/>
      <c r="X83" s="158"/>
      <c r="Y83" s="156"/>
      <c r="Z83" s="160">
        <f>LOOKUP(N83,$BU$4:$BU$14,$BT$4:$BT$14)</f>
        <v>25</v>
      </c>
      <c r="AA83" s="34">
        <f t="shared" si="66"/>
        <v>27.785175466666669</v>
      </c>
      <c r="AB83" s="35">
        <f t="shared" ref="AB83" si="82">AA83/Z83</f>
        <v>1.1114070186666667</v>
      </c>
      <c r="AC83" s="96"/>
      <c r="AD83" s="97">
        <v>15</v>
      </c>
      <c r="AE83" s="97">
        <v>15</v>
      </c>
      <c r="AF83" s="98">
        <v>15</v>
      </c>
      <c r="AG83" s="99"/>
      <c r="AH83" s="100">
        <f>AC83-C83</f>
        <v>0</v>
      </c>
      <c r="AI83" s="101"/>
      <c r="AJ83" s="38">
        <v>73.7</v>
      </c>
      <c r="AK83" s="102">
        <f t="shared" si="58"/>
        <v>225</v>
      </c>
      <c r="AL83" s="102">
        <f t="shared" si="59"/>
        <v>3375</v>
      </c>
      <c r="AM83" s="95">
        <f t="shared" si="60"/>
        <v>0</v>
      </c>
      <c r="AN83" s="41">
        <f>AJ83*1000*IF((Calibration!H$6&lt;AJ83)*AND(AJ83&lt;Calibration!F$7),Calibration!H$6,IF((Calibration!F$7&lt;AJ83)*AND(AJ83&lt;Calibration!F$9),Calibration!H$8,IF((Calibration!F$9&lt;AJ83)*AND(AJ83&lt;Calibration!F$11),Calibration!H$10,IF((Calibration!F$11&lt;AJ83)*AND(AJ83&lt;Calibration!F$13),Calibration!H$12,IF((Calibration!F$13&lt;AJ83)*AND(AJ83&lt;Calibration!F$15),Calibration!H$14,IF((Calibration!F$15&lt;AJ83)*AND(AJ83&lt;Calibration!F$17),Calibration!H$16,IF((Calibration!F$17&lt;AJ83)*AND(AJ83&lt;Calibration!F$19),Calibration!H$18,IF((Calibration!F$19&lt;AJ83)*AND(AJ83&lt;Calibration!F$21),Calibration!H$20,IF((Calibration!F$21&lt;AJ83)*AND(AJ83&lt;Calibration!F$23),Calibration!H$22,IF((Calibration!F$23&lt;AJ83)*AND(AJ83&lt;Calibration!F$25),Calibration!H$24,Calibration!H$26))))))))))</f>
        <v>74977.466666666674</v>
      </c>
      <c r="AO83" s="103">
        <f t="shared" si="61"/>
        <v>333.23318518518522</v>
      </c>
      <c r="AP83" s="43"/>
      <c r="AQ83" s="34">
        <f>P83/O83</f>
        <v>0</v>
      </c>
      <c r="AR83" s="104"/>
      <c r="AS83" s="105">
        <f>(((AA85+AA86)/2)-((AA83+AA84)/2))/((AA83+AA84)/2)*100</f>
        <v>23.135016520322939</v>
      </c>
      <c r="AT83" s="104"/>
      <c r="AU83" s="105"/>
      <c r="AV83" s="106"/>
      <c r="AW83" s="97"/>
      <c r="AX83" s="105"/>
      <c r="AY83" s="105"/>
      <c r="AZ83" s="107"/>
      <c r="BA83" s="105"/>
      <c r="BB83" s="105"/>
      <c r="BC83" s="108"/>
    </row>
    <row r="84" spans="1:55" ht="15" thickBot="1" x14ac:dyDescent="0.55000000000000004">
      <c r="A84" s="162"/>
      <c r="B84" s="153"/>
      <c r="C84" s="163"/>
      <c r="D84" s="153"/>
      <c r="E84" s="164"/>
      <c r="F84" s="158"/>
      <c r="G84" s="153"/>
      <c r="H84" s="153"/>
      <c r="I84" s="153"/>
      <c r="J84" s="153"/>
      <c r="K84" s="153"/>
      <c r="L84" s="153"/>
      <c r="M84" s="165"/>
      <c r="N84" s="158"/>
      <c r="O84" s="153"/>
      <c r="P84" s="153"/>
      <c r="Q84" s="153"/>
      <c r="R84" s="153"/>
      <c r="S84" s="150"/>
      <c r="T84" s="150"/>
      <c r="U84" s="150"/>
      <c r="V84" s="150"/>
      <c r="W84" s="150"/>
      <c r="X84" s="159"/>
      <c r="Y84" s="153"/>
      <c r="Z84" s="154"/>
      <c r="AA84" s="34">
        <f t="shared" si="66"/>
        <v>28.006954133333338</v>
      </c>
      <c r="AB84" s="52">
        <f t="shared" ref="AB84" si="83">AA84/Z83</f>
        <v>1.1202781653333336</v>
      </c>
      <c r="AC84" s="53"/>
      <c r="AD84" s="54">
        <v>15</v>
      </c>
      <c r="AE84" s="54">
        <v>15</v>
      </c>
      <c r="AF84" s="72">
        <v>15</v>
      </c>
      <c r="AG84" s="56"/>
      <c r="AH84" s="57">
        <f>AC84-C83</f>
        <v>0</v>
      </c>
      <c r="AI84" s="55"/>
      <c r="AJ84" s="55">
        <v>74.2</v>
      </c>
      <c r="AK84" s="58">
        <f t="shared" si="58"/>
        <v>225</v>
      </c>
      <c r="AL84" s="58">
        <f t="shared" si="59"/>
        <v>3375</v>
      </c>
      <c r="AM84" s="52">
        <f t="shared" si="60"/>
        <v>0</v>
      </c>
      <c r="AN84" s="41">
        <f>AJ84*1000*IF((Calibration!H$6&lt;AJ84)*AND(AJ84&lt;Calibration!F$7),Calibration!H$6,IF((Calibration!F$7&lt;AJ84)*AND(AJ84&lt;Calibration!F$9),Calibration!H$8,IF((Calibration!F$9&lt;AJ84)*AND(AJ84&lt;Calibration!F$11),Calibration!H$10,IF((Calibration!F$11&lt;AJ84)*AND(AJ84&lt;Calibration!F$13),Calibration!H$12,IF((Calibration!F$13&lt;AJ84)*AND(AJ84&lt;Calibration!F$15),Calibration!H$14,IF((Calibration!F$15&lt;AJ84)*AND(AJ84&lt;Calibration!F$17),Calibration!H$16,IF((Calibration!F$17&lt;AJ84)*AND(AJ84&lt;Calibration!F$19),Calibration!H$18,IF((Calibration!F$19&lt;AJ84)*AND(AJ84&lt;Calibration!F$21),Calibration!H$20,IF((Calibration!F$21&lt;AJ84)*AND(AJ84&lt;Calibration!F$23),Calibration!H$22,IF((Calibration!F$23&lt;AJ84)*AND(AJ84&lt;Calibration!F$25),Calibration!H$24,Calibration!H$26))))))))))</f>
        <v>75486.133333333346</v>
      </c>
      <c r="AO84" s="59">
        <f t="shared" si="61"/>
        <v>335.49392592592596</v>
      </c>
      <c r="AP84" s="109"/>
      <c r="AQ84" s="94">
        <f>P83/O83</f>
        <v>0</v>
      </c>
      <c r="AR84" s="62"/>
      <c r="AS84" s="64">
        <f>(((AA85+AA86)/2)-((AA83+AA84)/2))/((AA83+AA84)/2)*100</f>
        <v>23.135016520322939</v>
      </c>
      <c r="AT84" s="62"/>
      <c r="AU84" s="64"/>
      <c r="AV84" s="65"/>
      <c r="AW84" s="54"/>
      <c r="AX84" s="64"/>
      <c r="AY84" s="64"/>
      <c r="AZ84" s="66"/>
      <c r="BA84" s="64"/>
      <c r="BB84" s="64"/>
      <c r="BC84" s="67"/>
    </row>
    <row r="85" spans="1:55" ht="15" thickBot="1" x14ac:dyDescent="0.55000000000000004">
      <c r="A85" s="162"/>
      <c r="B85" s="153"/>
      <c r="C85" s="163"/>
      <c r="D85" s="153"/>
      <c r="E85" s="164"/>
      <c r="F85" s="158"/>
      <c r="G85" s="153"/>
      <c r="H85" s="153"/>
      <c r="I85" s="153"/>
      <c r="J85" s="153"/>
      <c r="K85" s="153"/>
      <c r="L85" s="153"/>
      <c r="M85" s="165"/>
      <c r="N85" s="158"/>
      <c r="O85" s="153"/>
      <c r="P85" s="153"/>
      <c r="Q85" s="153"/>
      <c r="R85" s="153"/>
      <c r="S85" s="150"/>
      <c r="T85" s="150"/>
      <c r="U85" s="150"/>
      <c r="V85" s="150"/>
      <c r="W85" s="150"/>
      <c r="X85" s="155"/>
      <c r="Y85" s="153"/>
      <c r="Z85" s="154"/>
      <c r="AA85" s="34">
        <f t="shared" si="66"/>
        <v>33.462709333333336</v>
      </c>
      <c r="AB85" s="52">
        <f t="shared" ref="AB85" si="84">AA85/Z83</f>
        <v>1.3385083733333334</v>
      </c>
      <c r="AC85" s="53"/>
      <c r="AD85" s="54">
        <v>15</v>
      </c>
      <c r="AE85" s="54">
        <v>15</v>
      </c>
      <c r="AF85" s="72">
        <v>15</v>
      </c>
      <c r="AG85" s="56"/>
      <c r="AH85" s="57">
        <f>AC85-C83</f>
        <v>0</v>
      </c>
      <c r="AI85" s="55"/>
      <c r="AJ85" s="55">
        <v>86.5</v>
      </c>
      <c r="AK85" s="58">
        <f t="shared" si="58"/>
        <v>225</v>
      </c>
      <c r="AL85" s="58">
        <f t="shared" si="59"/>
        <v>3375</v>
      </c>
      <c r="AM85" s="52">
        <f t="shared" si="60"/>
        <v>0</v>
      </c>
      <c r="AN85" s="41">
        <f>AJ85*1000*IF((Calibration!H$6&lt;AJ85)*AND(AJ85&lt;Calibration!F$7),Calibration!H$6,IF((Calibration!F$7&lt;AJ85)*AND(AJ85&lt;Calibration!F$9),Calibration!H$8,IF((Calibration!F$9&lt;AJ85)*AND(AJ85&lt;Calibration!F$11),Calibration!H$10,IF((Calibration!F$11&lt;AJ85)*AND(AJ85&lt;Calibration!F$13),Calibration!H$12,IF((Calibration!F$13&lt;AJ85)*AND(AJ85&lt;Calibration!F$15),Calibration!H$14,IF((Calibration!F$15&lt;AJ85)*AND(AJ85&lt;Calibration!F$17),Calibration!H$16,IF((Calibration!F$17&lt;AJ85)*AND(AJ85&lt;Calibration!F$19),Calibration!H$18,IF((Calibration!F$19&lt;AJ85)*AND(AJ85&lt;Calibration!F$21),Calibration!H$20,IF((Calibration!F$21&lt;AJ85)*AND(AJ85&lt;Calibration!F$23),Calibration!H$22,IF((Calibration!F$23&lt;AJ85)*AND(AJ85&lt;Calibration!F$25),Calibration!H$24,Calibration!H$26))))))))))</f>
        <v>87999.333333333343</v>
      </c>
      <c r="AO85" s="59">
        <f t="shared" si="61"/>
        <v>391.10814814814819</v>
      </c>
      <c r="AP85" s="109"/>
      <c r="AQ85" s="94">
        <f>P83/O83</f>
        <v>0</v>
      </c>
      <c r="AR85" s="62"/>
      <c r="AS85" s="64">
        <f>(((AA85+AA86)/2)-((AA83+AA84)/2))/((AA83+AA84)/2)*100</f>
        <v>23.135016520322939</v>
      </c>
      <c r="AT85" s="62"/>
      <c r="AU85" s="64"/>
      <c r="AV85" s="65"/>
      <c r="AW85" s="54"/>
      <c r="AX85" s="64"/>
      <c r="AY85" s="64"/>
      <c r="AZ85" s="66"/>
      <c r="BA85" s="64"/>
      <c r="BB85" s="64"/>
      <c r="BC85" s="67"/>
    </row>
    <row r="86" spans="1:55" ht="15" thickBot="1" x14ac:dyDescent="0.55000000000000004">
      <c r="A86" s="162"/>
      <c r="B86" s="157"/>
      <c r="C86" s="169"/>
      <c r="D86" s="157"/>
      <c r="E86" s="171"/>
      <c r="F86" s="158"/>
      <c r="G86" s="157"/>
      <c r="H86" s="157"/>
      <c r="I86" s="157"/>
      <c r="J86" s="157"/>
      <c r="K86" s="157"/>
      <c r="L86" s="157"/>
      <c r="M86" s="173"/>
      <c r="N86" s="158"/>
      <c r="O86" s="157"/>
      <c r="P86" s="157"/>
      <c r="Q86" s="157"/>
      <c r="R86" s="157"/>
      <c r="S86" s="150"/>
      <c r="T86" s="150"/>
      <c r="U86" s="150"/>
      <c r="V86" s="150"/>
      <c r="W86" s="150"/>
      <c r="X86" s="158"/>
      <c r="Y86" s="157"/>
      <c r="Z86" s="161"/>
      <c r="AA86" s="34">
        <f t="shared" si="66"/>
        <v>35.236938666666667</v>
      </c>
      <c r="AB86" s="87">
        <f t="shared" ref="AB86" si="85">AA86/Z83</f>
        <v>1.4094775466666667</v>
      </c>
      <c r="AC86" s="110"/>
      <c r="AD86" s="111">
        <v>15</v>
      </c>
      <c r="AE86" s="111">
        <v>15</v>
      </c>
      <c r="AF86" s="112">
        <v>15</v>
      </c>
      <c r="AG86" s="113"/>
      <c r="AH86" s="114">
        <f>AH85</f>
        <v>0</v>
      </c>
      <c r="AI86" s="112"/>
      <c r="AJ86" s="72">
        <v>90.5</v>
      </c>
      <c r="AK86" s="115">
        <f t="shared" si="58"/>
        <v>225</v>
      </c>
      <c r="AL86" s="115">
        <f t="shared" si="59"/>
        <v>3375</v>
      </c>
      <c r="AM86" s="116">
        <f t="shared" si="60"/>
        <v>0</v>
      </c>
      <c r="AN86" s="41">
        <f>AJ86*1000*IF((Calibration!H$6&lt;AJ86)*AND(AJ86&lt;Calibration!F$7),Calibration!H$6,IF((Calibration!F$7&lt;AJ86)*AND(AJ86&lt;Calibration!F$9),Calibration!H$8,IF((Calibration!F$9&lt;AJ86)*AND(AJ86&lt;Calibration!F$11),Calibration!H$10,IF((Calibration!F$11&lt;AJ86)*AND(AJ86&lt;Calibration!F$13),Calibration!H$12,IF((Calibration!F$13&lt;AJ86)*AND(AJ86&lt;Calibration!F$15),Calibration!H$14,IF((Calibration!F$15&lt;AJ86)*AND(AJ86&lt;Calibration!F$17),Calibration!H$16,IF((Calibration!F$17&lt;AJ86)*AND(AJ86&lt;Calibration!F$19),Calibration!H$18,IF((Calibration!F$19&lt;AJ86)*AND(AJ86&lt;Calibration!F$21),Calibration!H$20,IF((Calibration!F$21&lt;AJ86)*AND(AJ86&lt;Calibration!F$23),Calibration!H$22,IF((Calibration!F$23&lt;AJ86)*AND(AJ86&lt;Calibration!F$25),Calibration!H$24,Calibration!H$26))))))))))</f>
        <v>92068.666666666672</v>
      </c>
      <c r="AO86" s="117">
        <f t="shared" si="61"/>
        <v>409.19407407407408</v>
      </c>
      <c r="AP86" s="118"/>
      <c r="AQ86" s="119">
        <f>P83/O83</f>
        <v>0</v>
      </c>
      <c r="AR86" s="120"/>
      <c r="AS86" s="121">
        <f>(((AA85+AA86)/2)-((AA83+AA84)/2))/((AA83+AA84)/2)*100</f>
        <v>23.135016520322939</v>
      </c>
      <c r="AT86" s="120"/>
      <c r="AU86" s="121"/>
      <c r="AV86" s="122"/>
      <c r="AW86" s="111"/>
      <c r="AX86" s="121"/>
      <c r="AY86" s="121"/>
      <c r="AZ86" s="123"/>
      <c r="BA86" s="121"/>
      <c r="BB86" s="121"/>
      <c r="BC86" s="124"/>
    </row>
    <row r="87" spans="1:55" ht="15" thickBot="1" x14ac:dyDescent="0.55000000000000004">
      <c r="A87" s="166">
        <v>22</v>
      </c>
      <c r="B87" s="153"/>
      <c r="C87" s="163"/>
      <c r="D87" s="153"/>
      <c r="E87" s="164"/>
      <c r="F87" s="157"/>
      <c r="G87" s="153"/>
      <c r="H87" s="153"/>
      <c r="I87" s="153"/>
      <c r="J87" s="153"/>
      <c r="K87" s="153"/>
      <c r="L87" s="153"/>
      <c r="M87" s="165"/>
      <c r="N87" s="157" t="s">
        <v>70</v>
      </c>
      <c r="O87" s="153">
        <v>11</v>
      </c>
      <c r="P87" s="153"/>
      <c r="Q87" s="153"/>
      <c r="R87" s="153"/>
      <c r="S87" s="151"/>
      <c r="T87" s="151"/>
      <c r="U87" s="151"/>
      <c r="V87" s="151"/>
      <c r="W87" s="151"/>
      <c r="X87" s="157"/>
      <c r="Y87" s="153"/>
      <c r="Z87" s="154">
        <f>LOOKUP(N87,$BU$4:$BU$14,$BT$4:$BT$14)</f>
        <v>40</v>
      </c>
      <c r="AA87" s="34">
        <f t="shared" si="66"/>
        <v>30.934432533333339</v>
      </c>
      <c r="AB87" s="35">
        <f t="shared" ref="AB87" si="86">AA87/Z87</f>
        <v>0.77336081333333351</v>
      </c>
      <c r="AC87" s="36"/>
      <c r="AD87" s="37">
        <v>15</v>
      </c>
      <c r="AE87" s="37">
        <v>15</v>
      </c>
      <c r="AF87" s="93">
        <v>15</v>
      </c>
      <c r="AG87" s="39"/>
      <c r="AH87" s="40">
        <f>AC87-C87</f>
        <v>0</v>
      </c>
      <c r="AI87" s="38"/>
      <c r="AJ87" s="38">
        <v>80.8</v>
      </c>
      <c r="AK87" s="41">
        <f t="shared" si="58"/>
        <v>225</v>
      </c>
      <c r="AL87" s="41">
        <f t="shared" si="59"/>
        <v>3375</v>
      </c>
      <c r="AM87" s="35">
        <f t="shared" si="60"/>
        <v>0</v>
      </c>
      <c r="AN87" s="41">
        <f>AJ87*1000*IF((Calibration!H$6&lt;AJ87)*AND(AJ87&lt;Calibration!F$7),Calibration!H$6,IF((Calibration!F$7&lt;AJ87)*AND(AJ87&lt;Calibration!F$9),Calibration!H$8,IF((Calibration!F$9&lt;AJ87)*AND(AJ87&lt;Calibration!F$11),Calibration!H$10,IF((Calibration!F$11&lt;AJ87)*AND(AJ87&lt;Calibration!F$13),Calibration!H$12,IF((Calibration!F$13&lt;AJ87)*AND(AJ87&lt;Calibration!F$15),Calibration!H$14,IF((Calibration!F$15&lt;AJ87)*AND(AJ87&lt;Calibration!F$17),Calibration!H$16,IF((Calibration!F$17&lt;AJ87)*AND(AJ87&lt;Calibration!F$19),Calibration!H$18,IF((Calibration!F$19&lt;AJ87)*AND(AJ87&lt;Calibration!F$21),Calibration!H$20,IF((Calibration!F$21&lt;AJ87)*AND(AJ87&lt;Calibration!F$23),Calibration!H$22,IF((Calibration!F$23&lt;AJ87)*AND(AJ87&lt;Calibration!F$25),Calibration!H$24,Calibration!H$26))))))))))</f>
        <v>82200.53333333334</v>
      </c>
      <c r="AO87" s="42">
        <f t="shared" si="61"/>
        <v>365.33570370370376</v>
      </c>
      <c r="AP87" s="43"/>
      <c r="AQ87" s="34">
        <f>P87/O87</f>
        <v>0</v>
      </c>
      <c r="AR87" s="45"/>
      <c r="AS87" s="47">
        <f>(((AA89+AA90)/2)-((AA87+AA88)/2))/((AA87+AA88)/2)*100</f>
        <v>22.548184076614078</v>
      </c>
      <c r="AT87" s="45"/>
      <c r="AU87" s="47"/>
      <c r="AV87" s="48"/>
      <c r="AW87" s="37"/>
      <c r="AX87" s="47"/>
      <c r="AY87" s="47"/>
      <c r="AZ87" s="49"/>
      <c r="BA87" s="47"/>
      <c r="BB87" s="47"/>
      <c r="BC87" s="50"/>
    </row>
    <row r="88" spans="1:55" ht="15" thickBot="1" x14ac:dyDescent="0.55000000000000004">
      <c r="A88" s="162"/>
      <c r="B88" s="153"/>
      <c r="C88" s="163"/>
      <c r="D88" s="153"/>
      <c r="E88" s="164"/>
      <c r="F88" s="158"/>
      <c r="G88" s="153"/>
      <c r="H88" s="153"/>
      <c r="I88" s="153"/>
      <c r="J88" s="153"/>
      <c r="K88" s="153"/>
      <c r="L88" s="153"/>
      <c r="M88" s="165"/>
      <c r="N88" s="158"/>
      <c r="O88" s="153"/>
      <c r="P88" s="153"/>
      <c r="Q88" s="153"/>
      <c r="R88" s="153"/>
      <c r="S88" s="150"/>
      <c r="T88" s="150"/>
      <c r="U88" s="150"/>
      <c r="V88" s="150"/>
      <c r="W88" s="150"/>
      <c r="X88" s="159"/>
      <c r="Y88" s="153"/>
      <c r="Z88" s="154"/>
      <c r="AA88" s="34">
        <f t="shared" si="66"/>
        <v>30.047317866666667</v>
      </c>
      <c r="AB88" s="52">
        <f t="shared" ref="AB88" si="87">AA88/Z87</f>
        <v>0.75118294666666663</v>
      </c>
      <c r="AC88" s="53"/>
      <c r="AD88" s="54">
        <v>15</v>
      </c>
      <c r="AE88" s="54">
        <v>15</v>
      </c>
      <c r="AF88" s="72">
        <v>15</v>
      </c>
      <c r="AG88" s="56"/>
      <c r="AH88" s="57">
        <f>AC88-C87</f>
        <v>0</v>
      </c>
      <c r="AI88" s="55"/>
      <c r="AJ88" s="55">
        <v>78.8</v>
      </c>
      <c r="AK88" s="58">
        <f t="shared" si="58"/>
        <v>225</v>
      </c>
      <c r="AL88" s="58">
        <f t="shared" si="59"/>
        <v>3375</v>
      </c>
      <c r="AM88" s="52">
        <f t="shared" si="60"/>
        <v>0</v>
      </c>
      <c r="AN88" s="41">
        <f>AJ88*1000*IF((Calibration!H$6&lt;AJ88)*AND(AJ88&lt;Calibration!F$7),Calibration!H$6,IF((Calibration!F$7&lt;AJ88)*AND(AJ88&lt;Calibration!F$9),Calibration!H$8,IF((Calibration!F$9&lt;AJ88)*AND(AJ88&lt;Calibration!F$11),Calibration!H$10,IF((Calibration!F$11&lt;AJ88)*AND(AJ88&lt;Calibration!F$13),Calibration!H$12,IF((Calibration!F$13&lt;AJ88)*AND(AJ88&lt;Calibration!F$15),Calibration!H$14,IF((Calibration!F$15&lt;AJ88)*AND(AJ88&lt;Calibration!F$17),Calibration!H$16,IF((Calibration!F$17&lt;AJ88)*AND(AJ88&lt;Calibration!F$19),Calibration!H$18,IF((Calibration!F$19&lt;AJ88)*AND(AJ88&lt;Calibration!F$21),Calibration!H$20,IF((Calibration!F$21&lt;AJ88)*AND(AJ88&lt;Calibration!F$23),Calibration!H$22,IF((Calibration!F$23&lt;AJ88)*AND(AJ88&lt;Calibration!F$25),Calibration!H$24,Calibration!H$26))))))))))</f>
        <v>80165.866666666669</v>
      </c>
      <c r="AO88" s="59">
        <f t="shared" si="61"/>
        <v>356.29274074074073</v>
      </c>
      <c r="AP88" s="109"/>
      <c r="AQ88" s="94">
        <f>P87/O87</f>
        <v>0</v>
      </c>
      <c r="AR88" s="62"/>
      <c r="AS88" s="64">
        <f>(((AA89+AA90)/2)-((AA87+AA88)/2))/((AA87+AA88)/2)*100</f>
        <v>22.548184076614078</v>
      </c>
      <c r="AT88" s="62"/>
      <c r="AU88" s="64"/>
      <c r="AV88" s="65"/>
      <c r="AW88" s="54"/>
      <c r="AX88" s="64"/>
      <c r="AY88" s="64"/>
      <c r="AZ88" s="66"/>
      <c r="BA88" s="64"/>
      <c r="BB88" s="64"/>
      <c r="BC88" s="67"/>
    </row>
    <row r="89" spans="1:55" ht="15" thickBot="1" x14ac:dyDescent="0.55000000000000004">
      <c r="A89" s="162"/>
      <c r="B89" s="153"/>
      <c r="C89" s="163"/>
      <c r="D89" s="153"/>
      <c r="E89" s="164"/>
      <c r="F89" s="158"/>
      <c r="G89" s="153"/>
      <c r="H89" s="153"/>
      <c r="I89" s="153"/>
      <c r="J89" s="153"/>
      <c r="K89" s="153"/>
      <c r="L89" s="153"/>
      <c r="M89" s="165"/>
      <c r="N89" s="158"/>
      <c r="O89" s="153"/>
      <c r="P89" s="153"/>
      <c r="Q89" s="153"/>
      <c r="R89" s="153"/>
      <c r="S89" s="150"/>
      <c r="T89" s="150"/>
      <c r="U89" s="150"/>
      <c r="V89" s="150"/>
      <c r="W89" s="150"/>
      <c r="X89" s="155"/>
      <c r="Y89" s="153"/>
      <c r="Z89" s="154"/>
      <c r="AA89" s="34">
        <f t="shared" si="66"/>
        <v>37.632148266666675</v>
      </c>
      <c r="AB89" s="52">
        <f t="shared" ref="AB89" si="88">AA89/Z87</f>
        <v>0.94080370666666691</v>
      </c>
      <c r="AC89" s="53"/>
      <c r="AD89" s="54">
        <v>15</v>
      </c>
      <c r="AE89" s="54">
        <v>15</v>
      </c>
      <c r="AF89" s="72">
        <v>15</v>
      </c>
      <c r="AG89" s="56"/>
      <c r="AH89" s="57">
        <f>AC89-C87</f>
        <v>0</v>
      </c>
      <c r="AI89" s="55"/>
      <c r="AJ89" s="55">
        <v>95.9</v>
      </c>
      <c r="AK89" s="58">
        <f t="shared" si="58"/>
        <v>225</v>
      </c>
      <c r="AL89" s="58">
        <f t="shared" si="59"/>
        <v>3375</v>
      </c>
      <c r="AM89" s="52">
        <f t="shared" si="60"/>
        <v>0</v>
      </c>
      <c r="AN89" s="41">
        <f>AJ89*1000*IF((Calibration!H$6&lt;AJ89)*AND(AJ89&lt;Calibration!F$7),Calibration!H$6,IF((Calibration!F$7&lt;AJ89)*AND(AJ89&lt;Calibration!F$9),Calibration!H$8,IF((Calibration!F$9&lt;AJ89)*AND(AJ89&lt;Calibration!F$11),Calibration!H$10,IF((Calibration!F$11&lt;AJ89)*AND(AJ89&lt;Calibration!F$13),Calibration!H$12,IF((Calibration!F$13&lt;AJ89)*AND(AJ89&lt;Calibration!F$15),Calibration!H$14,IF((Calibration!F$15&lt;AJ89)*AND(AJ89&lt;Calibration!F$17),Calibration!H$16,IF((Calibration!F$17&lt;AJ89)*AND(AJ89&lt;Calibration!F$19),Calibration!H$18,IF((Calibration!F$19&lt;AJ89)*AND(AJ89&lt;Calibration!F$21),Calibration!H$20,IF((Calibration!F$21&lt;AJ89)*AND(AJ89&lt;Calibration!F$23),Calibration!H$22,IF((Calibration!F$23&lt;AJ89)*AND(AJ89&lt;Calibration!F$25),Calibration!H$24,Calibration!H$26))))))))))</f>
        <v>97562.266666666677</v>
      </c>
      <c r="AO89" s="59">
        <f t="shared" si="61"/>
        <v>433.61007407407413</v>
      </c>
      <c r="AP89" s="60"/>
      <c r="AQ89" s="94">
        <f>P87/O87</f>
        <v>0</v>
      </c>
      <c r="AR89" s="62"/>
      <c r="AS89" s="64">
        <f>(((AA89+AA90)/2)-((AA87+AA88)/2))/((AA87+AA88)/2)*100</f>
        <v>22.548184076614078</v>
      </c>
      <c r="AT89" s="62"/>
      <c r="AU89" s="64"/>
      <c r="AV89" s="65"/>
      <c r="AW89" s="54"/>
      <c r="AX89" s="64"/>
      <c r="AY89" s="64"/>
      <c r="AZ89" s="66"/>
      <c r="BA89" s="64"/>
      <c r="BB89" s="64"/>
      <c r="BC89" s="67"/>
    </row>
    <row r="90" spans="1:55" ht="15" thickBot="1" x14ac:dyDescent="0.55000000000000004">
      <c r="A90" s="167"/>
      <c r="B90" s="153"/>
      <c r="C90" s="163"/>
      <c r="D90" s="153"/>
      <c r="E90" s="164"/>
      <c r="F90" s="156"/>
      <c r="G90" s="153"/>
      <c r="H90" s="153"/>
      <c r="I90" s="153"/>
      <c r="J90" s="153"/>
      <c r="K90" s="153"/>
      <c r="L90" s="153"/>
      <c r="M90" s="165"/>
      <c r="N90" s="156"/>
      <c r="O90" s="153"/>
      <c r="P90" s="153"/>
      <c r="Q90" s="153"/>
      <c r="R90" s="153"/>
      <c r="S90" s="152"/>
      <c r="T90" s="152"/>
      <c r="U90" s="152"/>
      <c r="V90" s="152"/>
      <c r="W90" s="152"/>
      <c r="X90" s="156"/>
      <c r="Y90" s="153"/>
      <c r="Z90" s="154"/>
      <c r="AA90" s="34">
        <f t="shared" si="66"/>
        <v>37.099879466666671</v>
      </c>
      <c r="AB90" s="87">
        <f t="shared" ref="AB90" si="89">AA90/Z87</f>
        <v>0.9274969866666668</v>
      </c>
      <c r="AC90" s="70"/>
      <c r="AD90" s="71">
        <v>15</v>
      </c>
      <c r="AE90" s="71">
        <v>15</v>
      </c>
      <c r="AF90" s="72">
        <v>15</v>
      </c>
      <c r="AG90" s="73"/>
      <c r="AH90" s="74">
        <f>AH89</f>
        <v>0</v>
      </c>
      <c r="AI90" s="72"/>
      <c r="AJ90" s="72">
        <v>94.7</v>
      </c>
      <c r="AK90" s="75">
        <f t="shared" si="58"/>
        <v>225</v>
      </c>
      <c r="AL90" s="75">
        <f t="shared" si="59"/>
        <v>3375</v>
      </c>
      <c r="AM90" s="69">
        <f t="shared" si="60"/>
        <v>0</v>
      </c>
      <c r="AN90" s="41">
        <f>AJ90*1000*IF((Calibration!H$6&lt;AJ90)*AND(AJ90&lt;Calibration!F$7),Calibration!H$6,IF((Calibration!F$7&lt;AJ90)*AND(AJ90&lt;Calibration!F$9),Calibration!H$8,IF((Calibration!F$9&lt;AJ90)*AND(AJ90&lt;Calibration!F$11),Calibration!H$10,IF((Calibration!F$11&lt;AJ90)*AND(AJ90&lt;Calibration!F$13),Calibration!H$12,IF((Calibration!F$13&lt;AJ90)*AND(AJ90&lt;Calibration!F$15),Calibration!H$14,IF((Calibration!F$15&lt;AJ90)*AND(AJ90&lt;Calibration!F$17),Calibration!H$16,IF((Calibration!F$17&lt;AJ90)*AND(AJ90&lt;Calibration!F$19),Calibration!H$18,IF((Calibration!F$19&lt;AJ90)*AND(AJ90&lt;Calibration!F$21),Calibration!H$20,IF((Calibration!F$21&lt;AJ90)*AND(AJ90&lt;Calibration!F$23),Calibration!H$22,IF((Calibration!F$23&lt;AJ90)*AND(AJ90&lt;Calibration!F$25),Calibration!H$24,Calibration!H$26))))))))))</f>
        <v>96341.466666666674</v>
      </c>
      <c r="AO90" s="76">
        <f t="shared" si="61"/>
        <v>428.18429629629634</v>
      </c>
      <c r="AP90" s="88"/>
      <c r="AQ90" s="89">
        <f>P87/O87</f>
        <v>0</v>
      </c>
      <c r="AR90" s="79"/>
      <c r="AS90" s="81">
        <f>(((AA89+AA90)/2)-((AA87+AA88)/2))/((AA87+AA88)/2)*100</f>
        <v>22.548184076614078</v>
      </c>
      <c r="AT90" s="79"/>
      <c r="AU90" s="81"/>
      <c r="AV90" s="82"/>
      <c r="AW90" s="71"/>
      <c r="AX90" s="81"/>
      <c r="AY90" s="81"/>
      <c r="AZ90" s="83"/>
      <c r="BA90" s="81"/>
      <c r="BB90" s="81"/>
      <c r="BC90" s="84"/>
    </row>
    <row r="91" spans="1:55" ht="15" thickBot="1" x14ac:dyDescent="0.55000000000000004">
      <c r="A91" s="162">
        <v>23</v>
      </c>
      <c r="B91" s="156"/>
      <c r="C91" s="168"/>
      <c r="D91" s="156"/>
      <c r="E91" s="170"/>
      <c r="F91" s="158"/>
      <c r="G91" s="156"/>
      <c r="H91" s="156"/>
      <c r="I91" s="156"/>
      <c r="J91" s="156"/>
      <c r="K91" s="156"/>
      <c r="L91" s="156"/>
      <c r="M91" s="172"/>
      <c r="N91" s="158" t="s">
        <v>71</v>
      </c>
      <c r="O91" s="156">
        <v>11</v>
      </c>
      <c r="P91" s="156"/>
      <c r="Q91" s="156"/>
      <c r="R91" s="156"/>
      <c r="S91" s="150"/>
      <c r="T91" s="150"/>
      <c r="U91" s="150"/>
      <c r="V91" s="150"/>
      <c r="W91" s="150"/>
      <c r="X91" s="158"/>
      <c r="Y91" s="156"/>
      <c r="Z91" s="160">
        <f>LOOKUP(N91,$BU$4:$BU$14,$BT$4:$BT$14)</f>
        <v>45</v>
      </c>
      <c r="AA91" s="34">
        <f t="shared" si="66"/>
        <v>26.676282133333345</v>
      </c>
      <c r="AB91" s="35">
        <f t="shared" ref="AB91" si="90">AA91/Z91</f>
        <v>0.5928062696296299</v>
      </c>
      <c r="AC91" s="96"/>
      <c r="AD91" s="97">
        <v>15</v>
      </c>
      <c r="AE91" s="97">
        <v>15</v>
      </c>
      <c r="AF91" s="98">
        <v>15</v>
      </c>
      <c r="AG91" s="99"/>
      <c r="AH91" s="100">
        <f>AC91-C91</f>
        <v>0</v>
      </c>
      <c r="AI91" s="101"/>
      <c r="AJ91" s="38">
        <v>71.2</v>
      </c>
      <c r="AK91" s="102">
        <f t="shared" si="58"/>
        <v>225</v>
      </c>
      <c r="AL91" s="102">
        <f t="shared" si="59"/>
        <v>3375</v>
      </c>
      <c r="AM91" s="95">
        <f t="shared" si="60"/>
        <v>0</v>
      </c>
      <c r="AN91" s="41">
        <f>AJ91*1000*IF((Calibration!H$6&lt;AJ91)*AND(AJ91&lt;Calibration!F$7),Calibration!H$6,IF((Calibration!F$7&lt;AJ91)*AND(AJ91&lt;Calibration!F$9),Calibration!H$8,IF((Calibration!F$9&lt;AJ91)*AND(AJ91&lt;Calibration!F$11),Calibration!H$10,IF((Calibration!F$11&lt;AJ91)*AND(AJ91&lt;Calibration!F$13),Calibration!H$12,IF((Calibration!F$13&lt;AJ91)*AND(AJ91&lt;Calibration!F$15),Calibration!H$14,IF((Calibration!F$15&lt;AJ91)*AND(AJ91&lt;Calibration!F$17),Calibration!H$16,IF((Calibration!F$17&lt;AJ91)*AND(AJ91&lt;Calibration!F$19),Calibration!H$18,IF((Calibration!F$19&lt;AJ91)*AND(AJ91&lt;Calibration!F$21),Calibration!H$20,IF((Calibration!F$21&lt;AJ91)*AND(AJ91&lt;Calibration!F$23),Calibration!H$22,IF((Calibration!F$23&lt;AJ91)*AND(AJ91&lt;Calibration!F$25),Calibration!H$24,Calibration!H$26))))))))))</f>
        <v>72434.133333333346</v>
      </c>
      <c r="AO91" s="103">
        <f t="shared" si="61"/>
        <v>321.92948148148156</v>
      </c>
      <c r="AP91" s="43"/>
      <c r="AQ91" s="34">
        <f>P91/O91</f>
        <v>0</v>
      </c>
      <c r="AR91" s="104"/>
      <c r="AS91" s="105">
        <f>(((AA93+AA94)/2)-((AA91+AA92)/2))/((AA91+AA92)/2)*100</f>
        <v>23.054591538947271</v>
      </c>
      <c r="AT91" s="104"/>
      <c r="AU91" s="105"/>
      <c r="AV91" s="106"/>
      <c r="AW91" s="97"/>
      <c r="AX91" s="105"/>
      <c r="AY91" s="105"/>
      <c r="AZ91" s="107"/>
      <c r="BA91" s="105"/>
      <c r="BB91" s="105"/>
      <c r="BC91" s="108"/>
    </row>
    <row r="92" spans="1:55" ht="15" thickBot="1" x14ac:dyDescent="0.55000000000000004">
      <c r="A92" s="162"/>
      <c r="B92" s="153"/>
      <c r="C92" s="163"/>
      <c r="D92" s="153"/>
      <c r="E92" s="164"/>
      <c r="F92" s="158"/>
      <c r="G92" s="153"/>
      <c r="H92" s="153"/>
      <c r="I92" s="153"/>
      <c r="J92" s="153"/>
      <c r="K92" s="153"/>
      <c r="L92" s="153"/>
      <c r="M92" s="165"/>
      <c r="N92" s="158"/>
      <c r="O92" s="153"/>
      <c r="P92" s="153"/>
      <c r="Q92" s="153"/>
      <c r="R92" s="153"/>
      <c r="S92" s="150"/>
      <c r="T92" s="150"/>
      <c r="U92" s="150"/>
      <c r="V92" s="150"/>
      <c r="W92" s="150"/>
      <c r="X92" s="159"/>
      <c r="Y92" s="153"/>
      <c r="Z92" s="154"/>
      <c r="AA92" s="34">
        <f t="shared" si="66"/>
        <v>26.809349333333344</v>
      </c>
      <c r="AB92" s="52">
        <f t="shared" ref="AB92" si="91">AA92/Z91</f>
        <v>0.59576331851851871</v>
      </c>
      <c r="AC92" s="53"/>
      <c r="AD92" s="54">
        <v>15</v>
      </c>
      <c r="AE92" s="54">
        <v>15</v>
      </c>
      <c r="AF92" s="72">
        <v>15</v>
      </c>
      <c r="AG92" s="56"/>
      <c r="AH92" s="57">
        <f>AC92-C91</f>
        <v>0</v>
      </c>
      <c r="AI92" s="55"/>
      <c r="AJ92" s="55">
        <v>71.5</v>
      </c>
      <c r="AK92" s="58">
        <f t="shared" si="58"/>
        <v>225</v>
      </c>
      <c r="AL92" s="58">
        <f t="shared" si="59"/>
        <v>3375</v>
      </c>
      <c r="AM92" s="52">
        <f t="shared" si="60"/>
        <v>0</v>
      </c>
      <c r="AN92" s="41">
        <f>AJ92*1000*IF((Calibration!H$6&lt;AJ92)*AND(AJ92&lt;Calibration!F$7),Calibration!H$6,IF((Calibration!F$7&lt;AJ92)*AND(AJ92&lt;Calibration!F$9),Calibration!H$8,IF((Calibration!F$9&lt;AJ92)*AND(AJ92&lt;Calibration!F$11),Calibration!H$10,IF((Calibration!F$11&lt;AJ92)*AND(AJ92&lt;Calibration!F$13),Calibration!H$12,IF((Calibration!F$13&lt;AJ92)*AND(AJ92&lt;Calibration!F$15),Calibration!H$14,IF((Calibration!F$15&lt;AJ92)*AND(AJ92&lt;Calibration!F$17),Calibration!H$16,IF((Calibration!F$17&lt;AJ92)*AND(AJ92&lt;Calibration!F$19),Calibration!H$18,IF((Calibration!F$19&lt;AJ92)*AND(AJ92&lt;Calibration!F$21),Calibration!H$20,IF((Calibration!F$21&lt;AJ92)*AND(AJ92&lt;Calibration!F$23),Calibration!H$22,IF((Calibration!F$23&lt;AJ92)*AND(AJ92&lt;Calibration!F$25),Calibration!H$24,Calibration!H$26))))))))))</f>
        <v>72739.333333333343</v>
      </c>
      <c r="AO92" s="59">
        <f t="shared" si="61"/>
        <v>323.28592592592599</v>
      </c>
      <c r="AP92" s="109"/>
      <c r="AQ92" s="94">
        <f>P91/O91</f>
        <v>0</v>
      </c>
      <c r="AR92" s="62"/>
      <c r="AS92" s="64">
        <f>(((AA93+AA94)/2)-((AA91+AA92)/2))/((AA91+AA92)/2)*100</f>
        <v>23.054591538947271</v>
      </c>
      <c r="AT92" s="62"/>
      <c r="AU92" s="64"/>
      <c r="AV92" s="65"/>
      <c r="AW92" s="54"/>
      <c r="AX92" s="64"/>
      <c r="AY92" s="64"/>
      <c r="AZ92" s="66"/>
      <c r="BA92" s="64"/>
      <c r="BB92" s="64"/>
      <c r="BC92" s="67"/>
    </row>
    <row r="93" spans="1:55" ht="15" thickBot="1" x14ac:dyDescent="0.55000000000000004">
      <c r="A93" s="162"/>
      <c r="B93" s="153"/>
      <c r="C93" s="163"/>
      <c r="D93" s="153"/>
      <c r="E93" s="164"/>
      <c r="F93" s="158"/>
      <c r="G93" s="153"/>
      <c r="H93" s="153"/>
      <c r="I93" s="153"/>
      <c r="J93" s="153"/>
      <c r="K93" s="153"/>
      <c r="L93" s="153"/>
      <c r="M93" s="165"/>
      <c r="N93" s="158"/>
      <c r="O93" s="153"/>
      <c r="P93" s="153"/>
      <c r="Q93" s="153"/>
      <c r="R93" s="153"/>
      <c r="S93" s="150"/>
      <c r="T93" s="150"/>
      <c r="U93" s="150"/>
      <c r="V93" s="150"/>
      <c r="W93" s="150"/>
      <c r="X93" s="155"/>
      <c r="Y93" s="153"/>
      <c r="Z93" s="154"/>
      <c r="AA93" s="34">
        <f t="shared" si="66"/>
        <v>32.753017600000007</v>
      </c>
      <c r="AB93" s="52">
        <f t="shared" ref="AB93" si="92">AA93/Z91</f>
        <v>0.72784483555555568</v>
      </c>
      <c r="AC93" s="53"/>
      <c r="AD93" s="54">
        <v>15</v>
      </c>
      <c r="AE93" s="54">
        <v>15</v>
      </c>
      <c r="AF93" s="72">
        <v>15</v>
      </c>
      <c r="AG93" s="56"/>
      <c r="AH93" s="57">
        <f>AC93-C91</f>
        <v>0</v>
      </c>
      <c r="AI93" s="55"/>
      <c r="AJ93" s="55">
        <v>84.9</v>
      </c>
      <c r="AK93" s="58">
        <f t="shared" si="58"/>
        <v>225</v>
      </c>
      <c r="AL93" s="58">
        <f t="shared" si="59"/>
        <v>3375</v>
      </c>
      <c r="AM93" s="52">
        <f t="shared" si="60"/>
        <v>0</v>
      </c>
      <c r="AN93" s="41">
        <f>AJ93*1000*IF((Calibration!H$6&lt;AJ93)*AND(AJ93&lt;Calibration!F$7),Calibration!H$6,IF((Calibration!F$7&lt;AJ93)*AND(AJ93&lt;Calibration!F$9),Calibration!H$8,IF((Calibration!F$9&lt;AJ93)*AND(AJ93&lt;Calibration!F$11),Calibration!H$10,IF((Calibration!F$11&lt;AJ93)*AND(AJ93&lt;Calibration!F$13),Calibration!H$12,IF((Calibration!F$13&lt;AJ93)*AND(AJ93&lt;Calibration!F$15),Calibration!H$14,IF((Calibration!F$15&lt;AJ93)*AND(AJ93&lt;Calibration!F$17),Calibration!H$16,IF((Calibration!F$17&lt;AJ93)*AND(AJ93&lt;Calibration!F$19),Calibration!H$18,IF((Calibration!F$19&lt;AJ93)*AND(AJ93&lt;Calibration!F$21),Calibration!H$20,IF((Calibration!F$21&lt;AJ93)*AND(AJ93&lt;Calibration!F$23),Calibration!H$22,IF((Calibration!F$23&lt;AJ93)*AND(AJ93&lt;Calibration!F$25),Calibration!H$24,Calibration!H$26))))))))))</f>
        <v>86371.6</v>
      </c>
      <c r="AO93" s="59">
        <f t="shared" si="61"/>
        <v>383.87377777777783</v>
      </c>
      <c r="AP93" s="109"/>
      <c r="AQ93" s="94">
        <f>P91/O91</f>
        <v>0</v>
      </c>
      <c r="AR93" s="62"/>
      <c r="AS93" s="64">
        <f>(((AA93+AA94)/2)-((AA91+AA92)/2))/((AA91+AA92)/2)*100</f>
        <v>23.054591538947271</v>
      </c>
      <c r="AT93" s="62"/>
      <c r="AU93" s="64"/>
      <c r="AV93" s="65"/>
      <c r="AW93" s="54"/>
      <c r="AX93" s="64"/>
      <c r="AY93" s="64"/>
      <c r="AZ93" s="66"/>
      <c r="BA93" s="64"/>
      <c r="BB93" s="64"/>
      <c r="BC93" s="67"/>
    </row>
    <row r="94" spans="1:55" ht="15" thickBot="1" x14ac:dyDescent="0.55000000000000004">
      <c r="A94" s="162"/>
      <c r="B94" s="157"/>
      <c r="C94" s="169"/>
      <c r="D94" s="157"/>
      <c r="E94" s="171"/>
      <c r="F94" s="158"/>
      <c r="G94" s="157"/>
      <c r="H94" s="157"/>
      <c r="I94" s="157"/>
      <c r="J94" s="157"/>
      <c r="K94" s="157"/>
      <c r="L94" s="157"/>
      <c r="M94" s="173"/>
      <c r="N94" s="158"/>
      <c r="O94" s="157"/>
      <c r="P94" s="157"/>
      <c r="Q94" s="157"/>
      <c r="R94" s="157"/>
      <c r="S94" s="150"/>
      <c r="T94" s="150"/>
      <c r="U94" s="150"/>
      <c r="V94" s="150"/>
      <c r="W94" s="150"/>
      <c r="X94" s="158"/>
      <c r="Y94" s="157"/>
      <c r="Z94" s="161"/>
      <c r="AA94" s="34">
        <f t="shared" si="66"/>
        <v>33.063507733333338</v>
      </c>
      <c r="AB94" s="87">
        <f t="shared" ref="AB94" si="93">AA94/Z91</f>
        <v>0.73474461629629639</v>
      </c>
      <c r="AC94" s="110"/>
      <c r="AD94" s="111">
        <v>15</v>
      </c>
      <c r="AE94" s="111">
        <v>15</v>
      </c>
      <c r="AF94" s="112">
        <v>15</v>
      </c>
      <c r="AG94" s="113"/>
      <c r="AH94" s="114">
        <f>AH93</f>
        <v>0</v>
      </c>
      <c r="AI94" s="112"/>
      <c r="AJ94" s="72">
        <v>85.6</v>
      </c>
      <c r="AK94" s="115">
        <f t="shared" si="58"/>
        <v>225</v>
      </c>
      <c r="AL94" s="115">
        <f t="shared" si="59"/>
        <v>3375</v>
      </c>
      <c r="AM94" s="116">
        <f t="shared" si="60"/>
        <v>0</v>
      </c>
      <c r="AN94" s="41">
        <f>AJ94*1000*IF((Calibration!H$6&lt;AJ94)*AND(AJ94&lt;Calibration!F$7),Calibration!H$6,IF((Calibration!F$7&lt;AJ94)*AND(AJ94&lt;Calibration!F$9),Calibration!H$8,IF((Calibration!F$9&lt;AJ94)*AND(AJ94&lt;Calibration!F$11),Calibration!H$10,IF((Calibration!F$11&lt;AJ94)*AND(AJ94&lt;Calibration!F$13),Calibration!H$12,IF((Calibration!F$13&lt;AJ94)*AND(AJ94&lt;Calibration!F$15),Calibration!H$14,IF((Calibration!F$15&lt;AJ94)*AND(AJ94&lt;Calibration!F$17),Calibration!H$16,IF((Calibration!F$17&lt;AJ94)*AND(AJ94&lt;Calibration!F$19),Calibration!H$18,IF((Calibration!F$19&lt;AJ94)*AND(AJ94&lt;Calibration!F$21),Calibration!H$20,IF((Calibration!F$21&lt;AJ94)*AND(AJ94&lt;Calibration!F$23),Calibration!H$22,IF((Calibration!F$23&lt;AJ94)*AND(AJ94&lt;Calibration!F$25),Calibration!H$24,Calibration!H$26))))))))))</f>
        <v>87083.733333333337</v>
      </c>
      <c r="AO94" s="117">
        <f t="shared" si="61"/>
        <v>387.03881481481483</v>
      </c>
      <c r="AP94" s="118"/>
      <c r="AQ94" s="119">
        <f>P91/O91</f>
        <v>0</v>
      </c>
      <c r="AR94" s="120"/>
      <c r="AS94" s="121">
        <f>(((AA93+AA94)/2)-((AA91+AA92)/2))/((AA91+AA92)/2)*100</f>
        <v>23.054591538947271</v>
      </c>
      <c r="AT94" s="120"/>
      <c r="AU94" s="121"/>
      <c r="AV94" s="122"/>
      <c r="AW94" s="111"/>
      <c r="AX94" s="121"/>
      <c r="AY94" s="121"/>
      <c r="AZ94" s="123"/>
      <c r="BA94" s="121"/>
      <c r="BB94" s="121"/>
      <c r="BC94" s="124"/>
    </row>
    <row r="95" spans="1:55" ht="15" thickBot="1" x14ac:dyDescent="0.55000000000000004">
      <c r="A95" s="166">
        <v>24</v>
      </c>
      <c r="B95" s="153"/>
      <c r="C95" s="163"/>
      <c r="D95" s="153"/>
      <c r="E95" s="164"/>
      <c r="F95" s="157"/>
      <c r="G95" s="153"/>
      <c r="H95" s="153"/>
      <c r="I95" s="153"/>
      <c r="J95" s="153"/>
      <c r="K95" s="153"/>
      <c r="L95" s="153"/>
      <c r="M95" s="165"/>
      <c r="N95" s="157" t="s">
        <v>70</v>
      </c>
      <c r="O95" s="153">
        <v>11</v>
      </c>
      <c r="P95" s="153"/>
      <c r="Q95" s="153"/>
      <c r="R95" s="153"/>
      <c r="S95" s="151"/>
      <c r="T95" s="151"/>
      <c r="U95" s="151"/>
      <c r="V95" s="151"/>
      <c r="W95" s="151"/>
      <c r="X95" s="157"/>
      <c r="Y95" s="153"/>
      <c r="Z95" s="154">
        <f>LOOKUP(N95,$BU$4:$BU$14,$BT$4:$BT$14)</f>
        <v>40</v>
      </c>
      <c r="AA95" s="34">
        <f t="shared" si="66"/>
        <v>27.785175466666669</v>
      </c>
      <c r="AB95" s="35">
        <f t="shared" ref="AB95" si="94">AA95/Z95</f>
        <v>0.69462938666666674</v>
      </c>
      <c r="AC95" s="36"/>
      <c r="AD95" s="37">
        <v>15</v>
      </c>
      <c r="AE95" s="37">
        <v>15</v>
      </c>
      <c r="AF95" s="93">
        <v>15</v>
      </c>
      <c r="AG95" s="39"/>
      <c r="AH95" s="40">
        <f>AC95-C95</f>
        <v>0</v>
      </c>
      <c r="AI95" s="38"/>
      <c r="AJ95" s="38">
        <v>73.7</v>
      </c>
      <c r="AK95" s="41">
        <f t="shared" si="58"/>
        <v>225</v>
      </c>
      <c r="AL95" s="41">
        <f t="shared" si="59"/>
        <v>3375</v>
      </c>
      <c r="AM95" s="35">
        <f t="shared" si="60"/>
        <v>0</v>
      </c>
      <c r="AN95" s="41">
        <f>AJ95*1000*IF((Calibration!H$6&lt;AJ95)*AND(AJ95&lt;Calibration!F$7),Calibration!H$6,IF((Calibration!F$7&lt;AJ95)*AND(AJ95&lt;Calibration!F$9),Calibration!H$8,IF((Calibration!F$9&lt;AJ95)*AND(AJ95&lt;Calibration!F$11),Calibration!H$10,IF((Calibration!F$11&lt;AJ95)*AND(AJ95&lt;Calibration!F$13),Calibration!H$12,IF((Calibration!F$13&lt;AJ95)*AND(AJ95&lt;Calibration!F$15),Calibration!H$14,IF((Calibration!F$15&lt;AJ95)*AND(AJ95&lt;Calibration!F$17),Calibration!H$16,IF((Calibration!F$17&lt;AJ95)*AND(AJ95&lt;Calibration!F$19),Calibration!H$18,IF((Calibration!F$19&lt;AJ95)*AND(AJ95&lt;Calibration!F$21),Calibration!H$20,IF((Calibration!F$21&lt;AJ95)*AND(AJ95&lt;Calibration!F$23),Calibration!H$22,IF((Calibration!F$23&lt;AJ95)*AND(AJ95&lt;Calibration!F$25),Calibration!H$24,Calibration!H$26))))))))))</f>
        <v>74977.466666666674</v>
      </c>
      <c r="AO95" s="42">
        <f t="shared" si="61"/>
        <v>333.23318518518522</v>
      </c>
      <c r="AP95" s="43"/>
      <c r="AQ95" s="34">
        <f>P95/O95</f>
        <v>0</v>
      </c>
      <c r="AR95" s="45"/>
      <c r="AS95" s="47">
        <f>(((AA97+AA98)/2)-((AA95+AA96)/2))/((AA95+AA96)/2)*100</f>
        <v>23.135016520322939</v>
      </c>
      <c r="AT95" s="45"/>
      <c r="AU95" s="47"/>
      <c r="AV95" s="48"/>
      <c r="AW95" s="37"/>
      <c r="AX95" s="47"/>
      <c r="AY95" s="47"/>
      <c r="AZ95" s="49"/>
      <c r="BA95" s="47"/>
      <c r="BB95" s="47"/>
      <c r="BC95" s="50"/>
    </row>
    <row r="96" spans="1:55" ht="15" thickBot="1" x14ac:dyDescent="0.55000000000000004">
      <c r="A96" s="162"/>
      <c r="B96" s="153"/>
      <c r="C96" s="163"/>
      <c r="D96" s="153"/>
      <c r="E96" s="164"/>
      <c r="F96" s="158"/>
      <c r="G96" s="153"/>
      <c r="H96" s="153"/>
      <c r="I96" s="153"/>
      <c r="J96" s="153"/>
      <c r="K96" s="153"/>
      <c r="L96" s="153"/>
      <c r="M96" s="165"/>
      <c r="N96" s="158"/>
      <c r="O96" s="153"/>
      <c r="P96" s="153"/>
      <c r="Q96" s="153"/>
      <c r="R96" s="153"/>
      <c r="S96" s="150"/>
      <c r="T96" s="150"/>
      <c r="U96" s="150"/>
      <c r="V96" s="150"/>
      <c r="W96" s="150"/>
      <c r="X96" s="159"/>
      <c r="Y96" s="153"/>
      <c r="Z96" s="154"/>
      <c r="AA96" s="34">
        <f t="shared" si="66"/>
        <v>28.006954133333338</v>
      </c>
      <c r="AB96" s="52">
        <f t="shared" ref="AB96" si="95">AA96/Z95</f>
        <v>0.70017385333333348</v>
      </c>
      <c r="AC96" s="53"/>
      <c r="AD96" s="54">
        <v>15</v>
      </c>
      <c r="AE96" s="54">
        <v>15</v>
      </c>
      <c r="AF96" s="72">
        <v>15</v>
      </c>
      <c r="AG96" s="56"/>
      <c r="AH96" s="57">
        <f>AC96-C95</f>
        <v>0</v>
      </c>
      <c r="AI96" s="55"/>
      <c r="AJ96" s="55">
        <v>74.2</v>
      </c>
      <c r="AK96" s="58">
        <f t="shared" si="58"/>
        <v>225</v>
      </c>
      <c r="AL96" s="58">
        <f t="shared" si="59"/>
        <v>3375</v>
      </c>
      <c r="AM96" s="52">
        <f t="shared" si="60"/>
        <v>0</v>
      </c>
      <c r="AN96" s="41">
        <f>AJ96*1000*IF((Calibration!H$6&lt;AJ96)*AND(AJ96&lt;Calibration!F$7),Calibration!H$6,IF((Calibration!F$7&lt;AJ96)*AND(AJ96&lt;Calibration!F$9),Calibration!H$8,IF((Calibration!F$9&lt;AJ96)*AND(AJ96&lt;Calibration!F$11),Calibration!H$10,IF((Calibration!F$11&lt;AJ96)*AND(AJ96&lt;Calibration!F$13),Calibration!H$12,IF((Calibration!F$13&lt;AJ96)*AND(AJ96&lt;Calibration!F$15),Calibration!H$14,IF((Calibration!F$15&lt;AJ96)*AND(AJ96&lt;Calibration!F$17),Calibration!H$16,IF((Calibration!F$17&lt;AJ96)*AND(AJ96&lt;Calibration!F$19),Calibration!H$18,IF((Calibration!F$19&lt;AJ96)*AND(AJ96&lt;Calibration!F$21),Calibration!H$20,IF((Calibration!F$21&lt;AJ96)*AND(AJ96&lt;Calibration!F$23),Calibration!H$22,IF((Calibration!F$23&lt;AJ96)*AND(AJ96&lt;Calibration!F$25),Calibration!H$24,Calibration!H$26))))))))))</f>
        <v>75486.133333333346</v>
      </c>
      <c r="AO96" s="59">
        <f t="shared" si="61"/>
        <v>335.49392592592596</v>
      </c>
      <c r="AP96" s="109"/>
      <c r="AQ96" s="94">
        <f>P95/O95</f>
        <v>0</v>
      </c>
      <c r="AR96" s="62"/>
      <c r="AS96" s="64">
        <f>(((AA97+AA98)/2)-((AA95+AA96)/2))/((AA95+AA96)/2)*100</f>
        <v>23.135016520322939</v>
      </c>
      <c r="AT96" s="62"/>
      <c r="AU96" s="64"/>
      <c r="AV96" s="65"/>
      <c r="AW96" s="54"/>
      <c r="AX96" s="64"/>
      <c r="AY96" s="64"/>
      <c r="AZ96" s="66"/>
      <c r="BA96" s="64"/>
      <c r="BB96" s="64"/>
      <c r="BC96" s="67"/>
    </row>
    <row r="97" spans="1:55" ht="15" thickBot="1" x14ac:dyDescent="0.55000000000000004">
      <c r="A97" s="162"/>
      <c r="B97" s="153"/>
      <c r="C97" s="163"/>
      <c r="D97" s="153"/>
      <c r="E97" s="164"/>
      <c r="F97" s="158"/>
      <c r="G97" s="153"/>
      <c r="H97" s="153"/>
      <c r="I97" s="153"/>
      <c r="J97" s="153"/>
      <c r="K97" s="153"/>
      <c r="L97" s="153"/>
      <c r="M97" s="165"/>
      <c r="N97" s="158"/>
      <c r="O97" s="153"/>
      <c r="P97" s="153"/>
      <c r="Q97" s="153"/>
      <c r="R97" s="153"/>
      <c r="S97" s="150"/>
      <c r="T97" s="150"/>
      <c r="U97" s="150"/>
      <c r="V97" s="150"/>
      <c r="W97" s="150"/>
      <c r="X97" s="155"/>
      <c r="Y97" s="153"/>
      <c r="Z97" s="154"/>
      <c r="AA97" s="34">
        <f t="shared" si="66"/>
        <v>33.462709333333336</v>
      </c>
      <c r="AB97" s="52">
        <f t="shared" ref="AB97" si="96">AA97/Z95</f>
        <v>0.83656773333333345</v>
      </c>
      <c r="AC97" s="53"/>
      <c r="AD97" s="54">
        <v>15</v>
      </c>
      <c r="AE97" s="54">
        <v>15</v>
      </c>
      <c r="AF97" s="72">
        <v>15</v>
      </c>
      <c r="AG97" s="56"/>
      <c r="AH97" s="57">
        <f>AC97-C95</f>
        <v>0</v>
      </c>
      <c r="AI97" s="55"/>
      <c r="AJ97" s="55">
        <v>86.5</v>
      </c>
      <c r="AK97" s="58">
        <f t="shared" si="58"/>
        <v>225</v>
      </c>
      <c r="AL97" s="58">
        <f t="shared" si="59"/>
        <v>3375</v>
      </c>
      <c r="AM97" s="52">
        <f t="shared" si="60"/>
        <v>0</v>
      </c>
      <c r="AN97" s="41">
        <f>AJ97*1000*IF((Calibration!H$6&lt;AJ97)*AND(AJ97&lt;Calibration!F$7),Calibration!H$6,IF((Calibration!F$7&lt;AJ97)*AND(AJ97&lt;Calibration!F$9),Calibration!H$8,IF((Calibration!F$9&lt;AJ97)*AND(AJ97&lt;Calibration!F$11),Calibration!H$10,IF((Calibration!F$11&lt;AJ97)*AND(AJ97&lt;Calibration!F$13),Calibration!H$12,IF((Calibration!F$13&lt;AJ97)*AND(AJ97&lt;Calibration!F$15),Calibration!H$14,IF((Calibration!F$15&lt;AJ97)*AND(AJ97&lt;Calibration!F$17),Calibration!H$16,IF((Calibration!F$17&lt;AJ97)*AND(AJ97&lt;Calibration!F$19),Calibration!H$18,IF((Calibration!F$19&lt;AJ97)*AND(AJ97&lt;Calibration!F$21),Calibration!H$20,IF((Calibration!F$21&lt;AJ97)*AND(AJ97&lt;Calibration!F$23),Calibration!H$22,IF((Calibration!F$23&lt;AJ97)*AND(AJ97&lt;Calibration!F$25),Calibration!H$24,Calibration!H$26))))))))))</f>
        <v>87999.333333333343</v>
      </c>
      <c r="AO97" s="59">
        <f t="shared" si="61"/>
        <v>391.10814814814819</v>
      </c>
      <c r="AP97" s="109"/>
      <c r="AQ97" s="51">
        <f>P95/O95</f>
        <v>0</v>
      </c>
      <c r="AR97" s="62"/>
      <c r="AS97" s="64">
        <f>(((AA97+AA98)/2)-((AA95+AA96)/2))/((AA95+AA96)/2)*100</f>
        <v>23.135016520322939</v>
      </c>
      <c r="AT97" s="62"/>
      <c r="AU97" s="64"/>
      <c r="AV97" s="65"/>
      <c r="AW97" s="54"/>
      <c r="AX97" s="64"/>
      <c r="AY97" s="64"/>
      <c r="AZ97" s="66"/>
      <c r="BA97" s="64"/>
      <c r="BB97" s="64"/>
      <c r="BC97" s="67"/>
    </row>
    <row r="98" spans="1:55" ht="15" thickBot="1" x14ac:dyDescent="0.55000000000000004">
      <c r="A98" s="167"/>
      <c r="B98" s="153"/>
      <c r="C98" s="163"/>
      <c r="D98" s="153"/>
      <c r="E98" s="164"/>
      <c r="F98" s="156"/>
      <c r="G98" s="153"/>
      <c r="H98" s="153"/>
      <c r="I98" s="153"/>
      <c r="J98" s="153"/>
      <c r="K98" s="153"/>
      <c r="L98" s="153"/>
      <c r="M98" s="165"/>
      <c r="N98" s="156"/>
      <c r="O98" s="153"/>
      <c r="P98" s="153"/>
      <c r="Q98" s="153"/>
      <c r="R98" s="153"/>
      <c r="S98" s="152"/>
      <c r="T98" s="152"/>
      <c r="U98" s="152"/>
      <c r="V98" s="152"/>
      <c r="W98" s="152"/>
      <c r="X98" s="156"/>
      <c r="Y98" s="153"/>
      <c r="Z98" s="154"/>
      <c r="AA98" s="34">
        <f t="shared" si="66"/>
        <v>35.236938666666667</v>
      </c>
      <c r="AB98" s="87">
        <f t="shared" ref="AB98" si="97">AA98/Z95</f>
        <v>0.88092346666666665</v>
      </c>
      <c r="AC98" s="70"/>
      <c r="AD98" s="71">
        <v>15</v>
      </c>
      <c r="AE98" s="71">
        <v>15</v>
      </c>
      <c r="AF98" s="72">
        <v>15</v>
      </c>
      <c r="AG98" s="73"/>
      <c r="AH98" s="74">
        <f>AH97</f>
        <v>0</v>
      </c>
      <c r="AI98" s="72"/>
      <c r="AJ98" s="72">
        <v>90.5</v>
      </c>
      <c r="AK98" s="75">
        <f t="shared" si="58"/>
        <v>225</v>
      </c>
      <c r="AL98" s="75">
        <f t="shared" si="59"/>
        <v>3375</v>
      </c>
      <c r="AM98" s="69">
        <f t="shared" si="60"/>
        <v>0</v>
      </c>
      <c r="AN98" s="41">
        <f>AJ98*1000*IF((Calibration!H$6&lt;AJ98)*AND(AJ98&lt;Calibration!F$7),Calibration!H$6,IF((Calibration!F$7&lt;AJ98)*AND(AJ98&lt;Calibration!F$9),Calibration!H$8,IF((Calibration!F$9&lt;AJ98)*AND(AJ98&lt;Calibration!F$11),Calibration!H$10,IF((Calibration!F$11&lt;AJ98)*AND(AJ98&lt;Calibration!F$13),Calibration!H$12,IF((Calibration!F$13&lt;AJ98)*AND(AJ98&lt;Calibration!F$15),Calibration!H$14,IF((Calibration!F$15&lt;AJ98)*AND(AJ98&lt;Calibration!F$17),Calibration!H$16,IF((Calibration!F$17&lt;AJ98)*AND(AJ98&lt;Calibration!F$19),Calibration!H$18,IF((Calibration!F$19&lt;AJ98)*AND(AJ98&lt;Calibration!F$21),Calibration!H$20,IF((Calibration!F$21&lt;AJ98)*AND(AJ98&lt;Calibration!F$23),Calibration!H$22,IF((Calibration!F$23&lt;AJ98)*AND(AJ98&lt;Calibration!F$25),Calibration!H$24,Calibration!H$26))))))))))</f>
        <v>92068.666666666672</v>
      </c>
      <c r="AO98" s="76">
        <f t="shared" si="61"/>
        <v>409.19407407407408</v>
      </c>
      <c r="AP98" s="88"/>
      <c r="AQ98" s="89">
        <f>P95/O95</f>
        <v>0</v>
      </c>
      <c r="AR98" s="79"/>
      <c r="AS98" s="81">
        <f>(((AA97+AA98)/2)-((AA95+AA96)/2))/((AA95+AA96)/2)*100</f>
        <v>23.135016520322939</v>
      </c>
      <c r="AT98" s="79"/>
      <c r="AU98" s="81"/>
      <c r="AV98" s="82"/>
      <c r="AW98" s="71"/>
      <c r="AX98" s="81"/>
      <c r="AY98" s="81"/>
      <c r="AZ98" s="83"/>
      <c r="BA98" s="81"/>
      <c r="BB98" s="81"/>
      <c r="BC98" s="84"/>
    </row>
    <row r="99" spans="1:55" ht="15" thickBot="1" x14ac:dyDescent="0.55000000000000004">
      <c r="A99" s="162">
        <v>25</v>
      </c>
      <c r="B99" s="156"/>
      <c r="C99" s="168"/>
      <c r="D99" s="156"/>
      <c r="E99" s="170"/>
      <c r="F99" s="158"/>
      <c r="G99" s="156"/>
      <c r="H99" s="156"/>
      <c r="I99" s="156"/>
      <c r="J99" s="156"/>
      <c r="K99" s="156"/>
      <c r="L99" s="156"/>
      <c r="M99" s="172"/>
      <c r="N99" s="158" t="s">
        <v>72</v>
      </c>
      <c r="O99" s="156">
        <v>11</v>
      </c>
      <c r="P99" s="156"/>
      <c r="Q99" s="156"/>
      <c r="R99" s="156"/>
      <c r="S99" s="150"/>
      <c r="T99" s="150"/>
      <c r="U99" s="150"/>
      <c r="V99" s="150"/>
      <c r="W99" s="150"/>
      <c r="X99" s="158"/>
      <c r="Y99" s="156"/>
      <c r="Z99" s="160">
        <f>LOOKUP(N99,$BU$4:$BU$14,$BT$4:$BT$14)</f>
        <v>50</v>
      </c>
      <c r="AA99" s="34">
        <f t="shared" si="66"/>
        <v>30.934432533333339</v>
      </c>
      <c r="AB99" s="35">
        <f t="shared" ref="AB99" si="98">AA99/Z99</f>
        <v>0.61868865066666678</v>
      </c>
      <c r="AC99" s="96"/>
      <c r="AD99" s="97">
        <v>15</v>
      </c>
      <c r="AE99" s="97">
        <v>15</v>
      </c>
      <c r="AF99" s="98">
        <v>15</v>
      </c>
      <c r="AG99" s="99"/>
      <c r="AH99" s="100">
        <f>AC99-C99</f>
        <v>0</v>
      </c>
      <c r="AI99" s="101"/>
      <c r="AJ99" s="38">
        <v>80.8</v>
      </c>
      <c r="AK99" s="102">
        <f t="shared" si="58"/>
        <v>225</v>
      </c>
      <c r="AL99" s="102">
        <f t="shared" si="59"/>
        <v>3375</v>
      </c>
      <c r="AM99" s="95">
        <f t="shared" si="60"/>
        <v>0</v>
      </c>
      <c r="AN99" s="41">
        <f>AJ99*1000*IF((Calibration!H$6&lt;AJ99)*AND(AJ99&lt;Calibration!F$7),Calibration!H$6,IF((Calibration!F$7&lt;AJ99)*AND(AJ99&lt;Calibration!F$9),Calibration!H$8,IF((Calibration!F$9&lt;AJ99)*AND(AJ99&lt;Calibration!F$11),Calibration!H$10,IF((Calibration!F$11&lt;AJ99)*AND(AJ99&lt;Calibration!F$13),Calibration!H$12,IF((Calibration!F$13&lt;AJ99)*AND(AJ99&lt;Calibration!F$15),Calibration!H$14,IF((Calibration!F$15&lt;AJ99)*AND(AJ99&lt;Calibration!F$17),Calibration!H$16,IF((Calibration!F$17&lt;AJ99)*AND(AJ99&lt;Calibration!F$19),Calibration!H$18,IF((Calibration!F$19&lt;AJ99)*AND(AJ99&lt;Calibration!F$21),Calibration!H$20,IF((Calibration!F$21&lt;AJ99)*AND(AJ99&lt;Calibration!F$23),Calibration!H$22,IF((Calibration!F$23&lt;AJ99)*AND(AJ99&lt;Calibration!F$25),Calibration!H$24,Calibration!H$26))))))))))</f>
        <v>82200.53333333334</v>
      </c>
      <c r="AO99" s="103">
        <f t="shared" si="61"/>
        <v>365.33570370370376</v>
      </c>
      <c r="AP99" s="43"/>
      <c r="AQ99" s="34">
        <f>P99/O99</f>
        <v>0</v>
      </c>
      <c r="AR99" s="104"/>
      <c r="AS99" s="105">
        <f>(((AA101+AA102)/2)-((AA99+AA100)/2))/((AA99+AA100)/2)*100</f>
        <v>22.548184076614078</v>
      </c>
      <c r="AT99" s="104"/>
      <c r="AU99" s="105"/>
      <c r="AV99" s="106"/>
      <c r="AW99" s="97"/>
      <c r="AX99" s="105"/>
      <c r="AY99" s="105"/>
      <c r="AZ99" s="107"/>
      <c r="BA99" s="105"/>
      <c r="BB99" s="105"/>
      <c r="BC99" s="108"/>
    </row>
    <row r="100" spans="1:55" ht="15" thickBot="1" x14ac:dyDescent="0.55000000000000004">
      <c r="A100" s="162"/>
      <c r="B100" s="153"/>
      <c r="C100" s="163"/>
      <c r="D100" s="153"/>
      <c r="E100" s="164"/>
      <c r="F100" s="158"/>
      <c r="G100" s="153"/>
      <c r="H100" s="153"/>
      <c r="I100" s="153"/>
      <c r="J100" s="153"/>
      <c r="K100" s="153"/>
      <c r="L100" s="153"/>
      <c r="M100" s="165"/>
      <c r="N100" s="158"/>
      <c r="O100" s="153"/>
      <c r="P100" s="153"/>
      <c r="Q100" s="153"/>
      <c r="R100" s="153"/>
      <c r="S100" s="150"/>
      <c r="T100" s="150"/>
      <c r="U100" s="150"/>
      <c r="V100" s="150"/>
      <c r="W100" s="150"/>
      <c r="X100" s="159"/>
      <c r="Y100" s="153"/>
      <c r="Z100" s="154"/>
      <c r="AA100" s="34">
        <f t="shared" si="66"/>
        <v>30.047317866666667</v>
      </c>
      <c r="AB100" s="52">
        <f t="shared" ref="AB100" si="99">AA100/Z99</f>
        <v>0.60094635733333335</v>
      </c>
      <c r="AC100" s="53"/>
      <c r="AD100" s="54">
        <v>15</v>
      </c>
      <c r="AE100" s="54">
        <v>15</v>
      </c>
      <c r="AF100" s="72">
        <v>15</v>
      </c>
      <c r="AG100" s="56"/>
      <c r="AH100" s="57">
        <f>AC100-C99</f>
        <v>0</v>
      </c>
      <c r="AI100" s="55"/>
      <c r="AJ100" s="55">
        <v>78.8</v>
      </c>
      <c r="AK100" s="58">
        <f t="shared" si="58"/>
        <v>225</v>
      </c>
      <c r="AL100" s="58">
        <f t="shared" si="59"/>
        <v>3375</v>
      </c>
      <c r="AM100" s="52">
        <f t="shared" si="60"/>
        <v>0</v>
      </c>
      <c r="AN100" s="41">
        <f>AJ100*1000*IF((Calibration!H$6&lt;AJ100)*AND(AJ100&lt;Calibration!F$7),Calibration!H$6,IF((Calibration!F$7&lt;AJ100)*AND(AJ100&lt;Calibration!F$9),Calibration!H$8,IF((Calibration!F$9&lt;AJ100)*AND(AJ100&lt;Calibration!F$11),Calibration!H$10,IF((Calibration!F$11&lt;AJ100)*AND(AJ100&lt;Calibration!F$13),Calibration!H$12,IF((Calibration!F$13&lt;AJ100)*AND(AJ100&lt;Calibration!F$15),Calibration!H$14,IF((Calibration!F$15&lt;AJ100)*AND(AJ100&lt;Calibration!F$17),Calibration!H$16,IF((Calibration!F$17&lt;AJ100)*AND(AJ100&lt;Calibration!F$19),Calibration!H$18,IF((Calibration!F$19&lt;AJ100)*AND(AJ100&lt;Calibration!F$21),Calibration!H$20,IF((Calibration!F$21&lt;AJ100)*AND(AJ100&lt;Calibration!F$23),Calibration!H$22,IF((Calibration!F$23&lt;AJ100)*AND(AJ100&lt;Calibration!F$25),Calibration!H$24,Calibration!H$26))))))))))</f>
        <v>80165.866666666669</v>
      </c>
      <c r="AO100" s="59">
        <f t="shared" si="61"/>
        <v>356.29274074074073</v>
      </c>
      <c r="AP100" s="109"/>
      <c r="AQ100" s="94">
        <f>P99/O99</f>
        <v>0</v>
      </c>
      <c r="AR100" s="62"/>
      <c r="AS100" s="64">
        <f>(((AA101+AA102)/2)-((AA99+AA100)/2))/((AA99+AA100)/2)*100</f>
        <v>22.548184076614078</v>
      </c>
      <c r="AT100" s="62"/>
      <c r="AU100" s="64"/>
      <c r="AV100" s="65"/>
      <c r="AW100" s="54"/>
      <c r="AX100" s="64"/>
      <c r="AY100" s="64"/>
      <c r="AZ100" s="66"/>
      <c r="BA100" s="64"/>
      <c r="BB100" s="64"/>
      <c r="BC100" s="67"/>
    </row>
    <row r="101" spans="1:55" ht="15" thickBot="1" x14ac:dyDescent="0.55000000000000004">
      <c r="A101" s="162"/>
      <c r="B101" s="153"/>
      <c r="C101" s="163"/>
      <c r="D101" s="153"/>
      <c r="E101" s="164"/>
      <c r="F101" s="158"/>
      <c r="G101" s="153"/>
      <c r="H101" s="153"/>
      <c r="I101" s="153"/>
      <c r="J101" s="153"/>
      <c r="K101" s="153"/>
      <c r="L101" s="153"/>
      <c r="M101" s="165"/>
      <c r="N101" s="158"/>
      <c r="O101" s="153"/>
      <c r="P101" s="153"/>
      <c r="Q101" s="153"/>
      <c r="R101" s="153"/>
      <c r="S101" s="150"/>
      <c r="T101" s="150"/>
      <c r="U101" s="150"/>
      <c r="V101" s="150"/>
      <c r="W101" s="150"/>
      <c r="X101" s="155"/>
      <c r="Y101" s="153"/>
      <c r="Z101" s="154"/>
      <c r="AA101" s="34">
        <f t="shared" si="66"/>
        <v>37.632148266666675</v>
      </c>
      <c r="AB101" s="52">
        <f t="shared" ref="AB101" si="100">AA101/Z99</f>
        <v>0.75264296533333352</v>
      </c>
      <c r="AC101" s="53"/>
      <c r="AD101" s="54">
        <v>15</v>
      </c>
      <c r="AE101" s="54">
        <v>15</v>
      </c>
      <c r="AF101" s="72">
        <v>15</v>
      </c>
      <c r="AG101" s="56"/>
      <c r="AH101" s="57">
        <f>AC101-C99</f>
        <v>0</v>
      </c>
      <c r="AI101" s="55"/>
      <c r="AJ101" s="55">
        <v>95.9</v>
      </c>
      <c r="AK101" s="58">
        <f t="shared" si="58"/>
        <v>225</v>
      </c>
      <c r="AL101" s="58">
        <f t="shared" si="59"/>
        <v>3375</v>
      </c>
      <c r="AM101" s="52">
        <f t="shared" si="60"/>
        <v>0</v>
      </c>
      <c r="AN101" s="41">
        <f>AJ101*1000*IF((Calibration!H$6&lt;AJ101)*AND(AJ101&lt;Calibration!F$7),Calibration!H$6,IF((Calibration!F$7&lt;AJ101)*AND(AJ101&lt;Calibration!F$9),Calibration!H$8,IF((Calibration!F$9&lt;AJ101)*AND(AJ101&lt;Calibration!F$11),Calibration!H$10,IF((Calibration!F$11&lt;AJ101)*AND(AJ101&lt;Calibration!F$13),Calibration!H$12,IF((Calibration!F$13&lt;AJ101)*AND(AJ101&lt;Calibration!F$15),Calibration!H$14,IF((Calibration!F$15&lt;AJ101)*AND(AJ101&lt;Calibration!F$17),Calibration!H$16,IF((Calibration!F$17&lt;AJ101)*AND(AJ101&lt;Calibration!F$19),Calibration!H$18,IF((Calibration!F$19&lt;AJ101)*AND(AJ101&lt;Calibration!F$21),Calibration!H$20,IF((Calibration!F$21&lt;AJ101)*AND(AJ101&lt;Calibration!F$23),Calibration!H$22,IF((Calibration!F$23&lt;AJ101)*AND(AJ101&lt;Calibration!F$25),Calibration!H$24,Calibration!H$26))))))))))</f>
        <v>97562.266666666677</v>
      </c>
      <c r="AO101" s="59">
        <f t="shared" si="61"/>
        <v>433.61007407407413</v>
      </c>
      <c r="AP101" s="109"/>
      <c r="AQ101" s="94">
        <f>P99/O99</f>
        <v>0</v>
      </c>
      <c r="AR101" s="62"/>
      <c r="AS101" s="64">
        <f>(((AA101+AA102)/2)-((AA99+AA100)/2))/((AA99+AA100)/2)*100</f>
        <v>22.548184076614078</v>
      </c>
      <c r="AT101" s="62"/>
      <c r="AU101" s="64"/>
      <c r="AV101" s="65"/>
      <c r="AW101" s="54"/>
      <c r="AX101" s="64"/>
      <c r="AY101" s="64"/>
      <c r="AZ101" s="66"/>
      <c r="BA101" s="64"/>
      <c r="BB101" s="64"/>
      <c r="BC101" s="67"/>
    </row>
    <row r="102" spans="1:55" ht="15" thickBot="1" x14ac:dyDescent="0.55000000000000004">
      <c r="A102" s="162"/>
      <c r="B102" s="157"/>
      <c r="C102" s="169"/>
      <c r="D102" s="157"/>
      <c r="E102" s="171"/>
      <c r="F102" s="158"/>
      <c r="G102" s="157"/>
      <c r="H102" s="157"/>
      <c r="I102" s="157"/>
      <c r="J102" s="157"/>
      <c r="K102" s="157"/>
      <c r="L102" s="157"/>
      <c r="M102" s="173"/>
      <c r="N102" s="158"/>
      <c r="O102" s="157"/>
      <c r="P102" s="157"/>
      <c r="Q102" s="157"/>
      <c r="R102" s="157"/>
      <c r="S102" s="150"/>
      <c r="T102" s="150"/>
      <c r="U102" s="150"/>
      <c r="V102" s="150"/>
      <c r="W102" s="150"/>
      <c r="X102" s="158"/>
      <c r="Y102" s="157"/>
      <c r="Z102" s="161"/>
      <c r="AA102" s="34">
        <f t="shared" si="66"/>
        <v>37.099879466666671</v>
      </c>
      <c r="AB102" s="87">
        <f t="shared" ref="AB102" si="101">AA102/Z99</f>
        <v>0.74199758933333337</v>
      </c>
      <c r="AC102" s="110"/>
      <c r="AD102" s="111">
        <v>15</v>
      </c>
      <c r="AE102" s="111">
        <v>15</v>
      </c>
      <c r="AF102" s="112">
        <v>15</v>
      </c>
      <c r="AG102" s="113"/>
      <c r="AH102" s="114">
        <f>AH101</f>
        <v>0</v>
      </c>
      <c r="AI102" s="112"/>
      <c r="AJ102" s="72">
        <v>94.7</v>
      </c>
      <c r="AK102" s="115">
        <f t="shared" si="58"/>
        <v>225</v>
      </c>
      <c r="AL102" s="115">
        <f t="shared" si="59"/>
        <v>3375</v>
      </c>
      <c r="AM102" s="116">
        <f t="shared" si="60"/>
        <v>0</v>
      </c>
      <c r="AN102" s="41">
        <f>AJ102*1000*IF((Calibration!H$6&lt;AJ102)*AND(AJ102&lt;Calibration!F$7),Calibration!H$6,IF((Calibration!F$7&lt;AJ102)*AND(AJ102&lt;Calibration!F$9),Calibration!H$8,IF((Calibration!F$9&lt;AJ102)*AND(AJ102&lt;Calibration!F$11),Calibration!H$10,IF((Calibration!F$11&lt;AJ102)*AND(AJ102&lt;Calibration!F$13),Calibration!H$12,IF((Calibration!F$13&lt;AJ102)*AND(AJ102&lt;Calibration!F$15),Calibration!H$14,IF((Calibration!F$15&lt;AJ102)*AND(AJ102&lt;Calibration!F$17),Calibration!H$16,IF((Calibration!F$17&lt;AJ102)*AND(AJ102&lt;Calibration!F$19),Calibration!H$18,IF((Calibration!F$19&lt;AJ102)*AND(AJ102&lt;Calibration!F$21),Calibration!H$20,IF((Calibration!F$21&lt;AJ102)*AND(AJ102&lt;Calibration!F$23),Calibration!H$22,IF((Calibration!F$23&lt;AJ102)*AND(AJ102&lt;Calibration!F$25),Calibration!H$24,Calibration!H$26))))))))))</f>
        <v>96341.466666666674</v>
      </c>
      <c r="AO102" s="117">
        <f t="shared" si="61"/>
        <v>428.18429629629634</v>
      </c>
      <c r="AP102" s="118"/>
      <c r="AQ102" s="119">
        <f>P99/O99</f>
        <v>0</v>
      </c>
      <c r="AR102" s="120"/>
      <c r="AS102" s="121">
        <f>(((AA101+AA102)/2)-((AA99+AA100)/2))/((AA99+AA100)/2)*100</f>
        <v>22.548184076614078</v>
      </c>
      <c r="AT102" s="120"/>
      <c r="AU102" s="121"/>
      <c r="AV102" s="122"/>
      <c r="AW102" s="111"/>
      <c r="AX102" s="121"/>
      <c r="AY102" s="121"/>
      <c r="AZ102" s="123"/>
      <c r="BA102" s="121"/>
      <c r="BB102" s="121"/>
      <c r="BC102" s="124"/>
    </row>
    <row r="103" spans="1:55" ht="15" thickBot="1" x14ac:dyDescent="0.55000000000000004">
      <c r="A103" s="166">
        <v>26</v>
      </c>
      <c r="B103" s="153"/>
      <c r="C103" s="163"/>
      <c r="D103" s="153"/>
      <c r="E103" s="164"/>
      <c r="F103" s="157"/>
      <c r="G103" s="153"/>
      <c r="H103" s="153"/>
      <c r="I103" s="153"/>
      <c r="J103" s="153"/>
      <c r="K103" s="153"/>
      <c r="L103" s="153"/>
      <c r="M103" s="165"/>
      <c r="N103" s="157" t="s">
        <v>68</v>
      </c>
      <c r="O103" s="153">
        <v>11</v>
      </c>
      <c r="P103" s="153"/>
      <c r="Q103" s="153"/>
      <c r="R103" s="153"/>
      <c r="S103" s="151"/>
      <c r="T103" s="151"/>
      <c r="U103" s="151"/>
      <c r="V103" s="151"/>
      <c r="W103" s="151"/>
      <c r="X103" s="157"/>
      <c r="Y103" s="153"/>
      <c r="Z103" s="154">
        <f>LOOKUP(N103,$BU$4:$BU$14,$BT$4:$BT$14)</f>
        <v>25</v>
      </c>
      <c r="AA103" s="34">
        <f t="shared" si="66"/>
        <v>26.676282133333345</v>
      </c>
      <c r="AB103" s="35">
        <f t="shared" ref="AB103" si="102">AA103/Z103</f>
        <v>1.0670512853333338</v>
      </c>
      <c r="AC103" s="36"/>
      <c r="AD103" s="37">
        <v>15</v>
      </c>
      <c r="AE103" s="37">
        <v>15</v>
      </c>
      <c r="AF103" s="93">
        <v>15</v>
      </c>
      <c r="AG103" s="39"/>
      <c r="AH103" s="40">
        <f>AC103-C103</f>
        <v>0</v>
      </c>
      <c r="AI103" s="38"/>
      <c r="AJ103" s="38">
        <v>71.2</v>
      </c>
      <c r="AK103" s="41">
        <f t="shared" si="58"/>
        <v>225</v>
      </c>
      <c r="AL103" s="41">
        <f t="shared" si="59"/>
        <v>3375</v>
      </c>
      <c r="AM103" s="35">
        <f t="shared" si="60"/>
        <v>0</v>
      </c>
      <c r="AN103" s="41">
        <f>AJ103*1000*IF((Calibration!H$6&lt;AJ103)*AND(AJ103&lt;Calibration!F$7),Calibration!H$6,IF((Calibration!F$7&lt;AJ103)*AND(AJ103&lt;Calibration!F$9),Calibration!H$8,IF((Calibration!F$9&lt;AJ103)*AND(AJ103&lt;Calibration!F$11),Calibration!H$10,IF((Calibration!F$11&lt;AJ103)*AND(AJ103&lt;Calibration!F$13),Calibration!H$12,IF((Calibration!F$13&lt;AJ103)*AND(AJ103&lt;Calibration!F$15),Calibration!H$14,IF((Calibration!F$15&lt;AJ103)*AND(AJ103&lt;Calibration!F$17),Calibration!H$16,IF((Calibration!F$17&lt;AJ103)*AND(AJ103&lt;Calibration!F$19),Calibration!H$18,IF((Calibration!F$19&lt;AJ103)*AND(AJ103&lt;Calibration!F$21),Calibration!H$20,IF((Calibration!F$21&lt;AJ103)*AND(AJ103&lt;Calibration!F$23),Calibration!H$22,IF((Calibration!F$23&lt;AJ103)*AND(AJ103&lt;Calibration!F$25),Calibration!H$24,Calibration!H$26))))))))))</f>
        <v>72434.133333333346</v>
      </c>
      <c r="AO103" s="42">
        <f t="shared" si="61"/>
        <v>321.92948148148156</v>
      </c>
      <c r="AP103" s="43"/>
      <c r="AQ103" s="34">
        <f>P103/O103</f>
        <v>0</v>
      </c>
      <c r="AR103" s="45"/>
      <c r="AS103" s="47">
        <f>(((AA105+AA106)/2)-((AA103+AA104)/2))/((AA103+AA104)/2)*100</f>
        <v>23.054591538947271</v>
      </c>
      <c r="AT103" s="45"/>
      <c r="AU103" s="47"/>
      <c r="AV103" s="48"/>
      <c r="AW103" s="37"/>
      <c r="AX103" s="47"/>
      <c r="AY103" s="47"/>
      <c r="AZ103" s="49"/>
      <c r="BA103" s="47"/>
      <c r="BB103" s="47"/>
      <c r="BC103" s="50"/>
    </row>
    <row r="104" spans="1:55" ht="15" thickBot="1" x14ac:dyDescent="0.55000000000000004">
      <c r="A104" s="162"/>
      <c r="B104" s="153"/>
      <c r="C104" s="163"/>
      <c r="D104" s="153"/>
      <c r="E104" s="164"/>
      <c r="F104" s="158"/>
      <c r="G104" s="153"/>
      <c r="H104" s="153"/>
      <c r="I104" s="153"/>
      <c r="J104" s="153"/>
      <c r="K104" s="153"/>
      <c r="L104" s="153"/>
      <c r="M104" s="165"/>
      <c r="N104" s="158"/>
      <c r="O104" s="153"/>
      <c r="P104" s="153"/>
      <c r="Q104" s="153"/>
      <c r="R104" s="153"/>
      <c r="S104" s="150"/>
      <c r="T104" s="150"/>
      <c r="U104" s="150"/>
      <c r="V104" s="150"/>
      <c r="W104" s="150"/>
      <c r="X104" s="159"/>
      <c r="Y104" s="153"/>
      <c r="Z104" s="154"/>
      <c r="AA104" s="34">
        <f t="shared" si="66"/>
        <v>26.809349333333344</v>
      </c>
      <c r="AB104" s="52">
        <f t="shared" ref="AB104" si="103">AA104/Z103</f>
        <v>1.0723739733333337</v>
      </c>
      <c r="AC104" s="53"/>
      <c r="AD104" s="54">
        <v>15</v>
      </c>
      <c r="AE104" s="54">
        <v>15</v>
      </c>
      <c r="AF104" s="72">
        <v>15</v>
      </c>
      <c r="AG104" s="56"/>
      <c r="AH104" s="57">
        <f>AC104-C103</f>
        <v>0</v>
      </c>
      <c r="AI104" s="55"/>
      <c r="AJ104" s="55">
        <v>71.5</v>
      </c>
      <c r="AK104" s="58">
        <f t="shared" si="58"/>
        <v>225</v>
      </c>
      <c r="AL104" s="58">
        <f t="shared" si="59"/>
        <v>3375</v>
      </c>
      <c r="AM104" s="52">
        <f t="shared" si="60"/>
        <v>0</v>
      </c>
      <c r="AN104" s="41">
        <f>AJ104*1000*IF((Calibration!H$6&lt;AJ104)*AND(AJ104&lt;Calibration!F$7),Calibration!H$6,IF((Calibration!F$7&lt;AJ104)*AND(AJ104&lt;Calibration!F$9),Calibration!H$8,IF((Calibration!F$9&lt;AJ104)*AND(AJ104&lt;Calibration!F$11),Calibration!H$10,IF((Calibration!F$11&lt;AJ104)*AND(AJ104&lt;Calibration!F$13),Calibration!H$12,IF((Calibration!F$13&lt;AJ104)*AND(AJ104&lt;Calibration!F$15),Calibration!H$14,IF((Calibration!F$15&lt;AJ104)*AND(AJ104&lt;Calibration!F$17),Calibration!H$16,IF((Calibration!F$17&lt;AJ104)*AND(AJ104&lt;Calibration!F$19),Calibration!H$18,IF((Calibration!F$19&lt;AJ104)*AND(AJ104&lt;Calibration!F$21),Calibration!H$20,IF((Calibration!F$21&lt;AJ104)*AND(AJ104&lt;Calibration!F$23),Calibration!H$22,IF((Calibration!F$23&lt;AJ104)*AND(AJ104&lt;Calibration!F$25),Calibration!H$24,Calibration!H$26))))))))))</f>
        <v>72739.333333333343</v>
      </c>
      <c r="AO104" s="59">
        <f t="shared" si="61"/>
        <v>323.28592592592599</v>
      </c>
      <c r="AP104" s="109"/>
      <c r="AQ104" s="94">
        <f>P103/O103</f>
        <v>0</v>
      </c>
      <c r="AR104" s="62"/>
      <c r="AS104" s="64">
        <f>(((AA105+AA106)/2)-((AA103+AA104)/2))/((AA103+AA104)/2)*100</f>
        <v>23.054591538947271</v>
      </c>
      <c r="AT104" s="62"/>
      <c r="AU104" s="64"/>
      <c r="AV104" s="65"/>
      <c r="AW104" s="54"/>
      <c r="AX104" s="64"/>
      <c r="AY104" s="64"/>
      <c r="AZ104" s="66"/>
      <c r="BA104" s="64"/>
      <c r="BB104" s="64"/>
      <c r="BC104" s="67"/>
    </row>
    <row r="105" spans="1:55" ht="15" thickBot="1" x14ac:dyDescent="0.55000000000000004">
      <c r="A105" s="162"/>
      <c r="B105" s="153"/>
      <c r="C105" s="163"/>
      <c r="D105" s="153"/>
      <c r="E105" s="164"/>
      <c r="F105" s="158"/>
      <c r="G105" s="153"/>
      <c r="H105" s="153"/>
      <c r="I105" s="153"/>
      <c r="J105" s="153"/>
      <c r="K105" s="153"/>
      <c r="L105" s="153"/>
      <c r="M105" s="165"/>
      <c r="N105" s="158"/>
      <c r="O105" s="153"/>
      <c r="P105" s="153"/>
      <c r="Q105" s="153"/>
      <c r="R105" s="153"/>
      <c r="S105" s="150"/>
      <c r="T105" s="150"/>
      <c r="U105" s="150"/>
      <c r="V105" s="150"/>
      <c r="W105" s="150"/>
      <c r="X105" s="155"/>
      <c r="Y105" s="153"/>
      <c r="Z105" s="154"/>
      <c r="AA105" s="34">
        <f t="shared" si="66"/>
        <v>32.753017600000007</v>
      </c>
      <c r="AB105" s="52">
        <f t="shared" ref="AB105" si="104">AA105/Z103</f>
        <v>1.3101207040000002</v>
      </c>
      <c r="AC105" s="53"/>
      <c r="AD105" s="54">
        <v>15</v>
      </c>
      <c r="AE105" s="54">
        <v>15</v>
      </c>
      <c r="AF105" s="72">
        <v>15</v>
      </c>
      <c r="AG105" s="56"/>
      <c r="AH105" s="57">
        <f>AC105-C103</f>
        <v>0</v>
      </c>
      <c r="AI105" s="55"/>
      <c r="AJ105" s="55">
        <v>84.9</v>
      </c>
      <c r="AK105" s="58">
        <f t="shared" si="58"/>
        <v>225</v>
      </c>
      <c r="AL105" s="58">
        <f t="shared" si="59"/>
        <v>3375</v>
      </c>
      <c r="AM105" s="52">
        <f t="shared" si="60"/>
        <v>0</v>
      </c>
      <c r="AN105" s="41">
        <f>AJ105*1000*IF((Calibration!H$6&lt;AJ105)*AND(AJ105&lt;Calibration!F$7),Calibration!H$6,IF((Calibration!F$7&lt;AJ105)*AND(AJ105&lt;Calibration!F$9),Calibration!H$8,IF((Calibration!F$9&lt;AJ105)*AND(AJ105&lt;Calibration!F$11),Calibration!H$10,IF((Calibration!F$11&lt;AJ105)*AND(AJ105&lt;Calibration!F$13),Calibration!H$12,IF((Calibration!F$13&lt;AJ105)*AND(AJ105&lt;Calibration!F$15),Calibration!H$14,IF((Calibration!F$15&lt;AJ105)*AND(AJ105&lt;Calibration!F$17),Calibration!H$16,IF((Calibration!F$17&lt;AJ105)*AND(AJ105&lt;Calibration!F$19),Calibration!H$18,IF((Calibration!F$19&lt;AJ105)*AND(AJ105&lt;Calibration!F$21),Calibration!H$20,IF((Calibration!F$21&lt;AJ105)*AND(AJ105&lt;Calibration!F$23),Calibration!H$22,IF((Calibration!F$23&lt;AJ105)*AND(AJ105&lt;Calibration!F$25),Calibration!H$24,Calibration!H$26))))))))))</f>
        <v>86371.6</v>
      </c>
      <c r="AO105" s="59">
        <f t="shared" si="61"/>
        <v>383.87377777777783</v>
      </c>
      <c r="AP105" s="109"/>
      <c r="AQ105" s="51">
        <f>P103/O103</f>
        <v>0</v>
      </c>
      <c r="AR105" s="62"/>
      <c r="AS105" s="64">
        <f>(((AA105+AA106)/2)-((AA103+AA104)/2))/((AA103+AA104)/2)*100</f>
        <v>23.054591538947271</v>
      </c>
      <c r="AT105" s="62"/>
      <c r="AU105" s="64"/>
      <c r="AV105" s="65"/>
      <c r="AW105" s="54"/>
      <c r="AX105" s="64"/>
      <c r="AY105" s="64"/>
      <c r="AZ105" s="66"/>
      <c r="BA105" s="64"/>
      <c r="BB105" s="64"/>
      <c r="BC105" s="67"/>
    </row>
    <row r="106" spans="1:55" ht="15" thickBot="1" x14ac:dyDescent="0.55000000000000004">
      <c r="A106" s="167"/>
      <c r="B106" s="153"/>
      <c r="C106" s="163"/>
      <c r="D106" s="153"/>
      <c r="E106" s="164"/>
      <c r="F106" s="156"/>
      <c r="G106" s="153"/>
      <c r="H106" s="153"/>
      <c r="I106" s="153"/>
      <c r="J106" s="153"/>
      <c r="K106" s="153"/>
      <c r="L106" s="153"/>
      <c r="M106" s="165"/>
      <c r="N106" s="156"/>
      <c r="O106" s="153"/>
      <c r="P106" s="153"/>
      <c r="Q106" s="153"/>
      <c r="R106" s="153"/>
      <c r="S106" s="152"/>
      <c r="T106" s="152"/>
      <c r="U106" s="152"/>
      <c r="V106" s="152"/>
      <c r="W106" s="152"/>
      <c r="X106" s="156"/>
      <c r="Y106" s="153"/>
      <c r="Z106" s="154"/>
      <c r="AA106" s="34">
        <f t="shared" si="66"/>
        <v>33.063507733333338</v>
      </c>
      <c r="AB106" s="87">
        <f t="shared" ref="AB106" si="105">AA106/Z103</f>
        <v>1.3225403093333334</v>
      </c>
      <c r="AC106" s="70"/>
      <c r="AD106" s="71">
        <v>15</v>
      </c>
      <c r="AE106" s="71">
        <v>15</v>
      </c>
      <c r="AF106" s="72">
        <v>15</v>
      </c>
      <c r="AG106" s="73"/>
      <c r="AH106" s="74">
        <f>AH105</f>
        <v>0</v>
      </c>
      <c r="AI106" s="72"/>
      <c r="AJ106" s="72">
        <v>85.6</v>
      </c>
      <c r="AK106" s="75">
        <f t="shared" si="58"/>
        <v>225</v>
      </c>
      <c r="AL106" s="75">
        <f t="shared" si="59"/>
        <v>3375</v>
      </c>
      <c r="AM106" s="69">
        <f t="shared" si="60"/>
        <v>0</v>
      </c>
      <c r="AN106" s="41">
        <f>AJ106*1000*IF((Calibration!H$6&lt;AJ106)*AND(AJ106&lt;Calibration!F$7),Calibration!H$6,IF((Calibration!F$7&lt;AJ106)*AND(AJ106&lt;Calibration!F$9),Calibration!H$8,IF((Calibration!F$9&lt;AJ106)*AND(AJ106&lt;Calibration!F$11),Calibration!H$10,IF((Calibration!F$11&lt;AJ106)*AND(AJ106&lt;Calibration!F$13),Calibration!H$12,IF((Calibration!F$13&lt;AJ106)*AND(AJ106&lt;Calibration!F$15),Calibration!H$14,IF((Calibration!F$15&lt;AJ106)*AND(AJ106&lt;Calibration!F$17),Calibration!H$16,IF((Calibration!F$17&lt;AJ106)*AND(AJ106&lt;Calibration!F$19),Calibration!H$18,IF((Calibration!F$19&lt;AJ106)*AND(AJ106&lt;Calibration!F$21),Calibration!H$20,IF((Calibration!F$21&lt;AJ106)*AND(AJ106&lt;Calibration!F$23),Calibration!H$22,IF((Calibration!F$23&lt;AJ106)*AND(AJ106&lt;Calibration!F$25),Calibration!H$24,Calibration!H$26))))))))))</f>
        <v>87083.733333333337</v>
      </c>
      <c r="AO106" s="76">
        <f t="shared" si="61"/>
        <v>387.03881481481483</v>
      </c>
      <c r="AP106" s="88"/>
      <c r="AQ106" s="89">
        <f>P103/O103</f>
        <v>0</v>
      </c>
      <c r="AR106" s="79"/>
      <c r="AS106" s="81">
        <f>(((AA105+AA106)/2)-((AA103+AA104)/2))/((AA103+AA104)/2)*100</f>
        <v>23.054591538947271</v>
      </c>
      <c r="AT106" s="79"/>
      <c r="AU106" s="81"/>
      <c r="AV106" s="82"/>
      <c r="AW106" s="71"/>
      <c r="AX106" s="81"/>
      <c r="AY106" s="81"/>
      <c r="AZ106" s="83"/>
      <c r="BA106" s="81"/>
      <c r="BB106" s="81"/>
      <c r="BC106" s="84"/>
    </row>
    <row r="107" spans="1:55" ht="15" thickBot="1" x14ac:dyDescent="0.55000000000000004">
      <c r="A107" s="162">
        <v>27</v>
      </c>
      <c r="B107" s="156"/>
      <c r="C107" s="168"/>
      <c r="D107" s="156"/>
      <c r="E107" s="170"/>
      <c r="F107" s="158"/>
      <c r="G107" s="156"/>
      <c r="H107" s="156"/>
      <c r="I107" s="156"/>
      <c r="J107" s="156"/>
      <c r="K107" s="156"/>
      <c r="L107" s="156"/>
      <c r="M107" s="172"/>
      <c r="N107" s="158" t="s">
        <v>68</v>
      </c>
      <c r="O107" s="156">
        <v>11</v>
      </c>
      <c r="P107" s="156"/>
      <c r="Q107" s="156"/>
      <c r="R107" s="156"/>
      <c r="S107" s="150"/>
      <c r="T107" s="150"/>
      <c r="U107" s="150"/>
      <c r="V107" s="150"/>
      <c r="W107" s="150"/>
      <c r="X107" s="158"/>
      <c r="Y107" s="156"/>
      <c r="Z107" s="160">
        <f>LOOKUP(N107,$BU$4:$BU$14,$BT$4:$BT$14)</f>
        <v>25</v>
      </c>
      <c r="AA107" s="34">
        <f t="shared" si="66"/>
        <v>27.785175466666669</v>
      </c>
      <c r="AB107" s="35">
        <f t="shared" ref="AB107" si="106">AA107/Z107</f>
        <v>1.1114070186666667</v>
      </c>
      <c r="AC107" s="96"/>
      <c r="AD107" s="97">
        <v>15</v>
      </c>
      <c r="AE107" s="97">
        <v>15</v>
      </c>
      <c r="AF107" s="98">
        <v>15</v>
      </c>
      <c r="AG107" s="99"/>
      <c r="AH107" s="100">
        <f>AC107-C107</f>
        <v>0</v>
      </c>
      <c r="AI107" s="101"/>
      <c r="AJ107" s="38">
        <v>73.7</v>
      </c>
      <c r="AK107" s="102">
        <f t="shared" si="58"/>
        <v>225</v>
      </c>
      <c r="AL107" s="102">
        <f t="shared" si="59"/>
        <v>3375</v>
      </c>
      <c r="AM107" s="95">
        <f t="shared" si="60"/>
        <v>0</v>
      </c>
      <c r="AN107" s="41">
        <f>AJ107*1000*IF((Calibration!H$6&lt;AJ107)*AND(AJ107&lt;Calibration!F$7),Calibration!H$6,IF((Calibration!F$7&lt;AJ107)*AND(AJ107&lt;Calibration!F$9),Calibration!H$8,IF((Calibration!F$9&lt;AJ107)*AND(AJ107&lt;Calibration!F$11),Calibration!H$10,IF((Calibration!F$11&lt;AJ107)*AND(AJ107&lt;Calibration!F$13),Calibration!H$12,IF((Calibration!F$13&lt;AJ107)*AND(AJ107&lt;Calibration!F$15),Calibration!H$14,IF((Calibration!F$15&lt;AJ107)*AND(AJ107&lt;Calibration!F$17),Calibration!H$16,IF((Calibration!F$17&lt;AJ107)*AND(AJ107&lt;Calibration!F$19),Calibration!H$18,IF((Calibration!F$19&lt;AJ107)*AND(AJ107&lt;Calibration!F$21),Calibration!H$20,IF((Calibration!F$21&lt;AJ107)*AND(AJ107&lt;Calibration!F$23),Calibration!H$22,IF((Calibration!F$23&lt;AJ107)*AND(AJ107&lt;Calibration!F$25),Calibration!H$24,Calibration!H$26))))))))))</f>
        <v>74977.466666666674</v>
      </c>
      <c r="AO107" s="103">
        <f t="shared" si="61"/>
        <v>333.23318518518522</v>
      </c>
      <c r="AP107" s="43"/>
      <c r="AQ107" s="34">
        <f>P107/O107</f>
        <v>0</v>
      </c>
      <c r="AR107" s="104"/>
      <c r="AS107" s="105">
        <f>(((AA109+AA110)/2)-((AA107+AA108)/2))/((AA107+AA108)/2)*100</f>
        <v>23.135016520322939</v>
      </c>
      <c r="AT107" s="104"/>
      <c r="AU107" s="105"/>
      <c r="AV107" s="106"/>
      <c r="AW107" s="97"/>
      <c r="AX107" s="105"/>
      <c r="AY107" s="105"/>
      <c r="AZ107" s="107"/>
      <c r="BA107" s="105"/>
      <c r="BB107" s="105"/>
      <c r="BC107" s="108"/>
    </row>
    <row r="108" spans="1:55" ht="15" thickBot="1" x14ac:dyDescent="0.55000000000000004">
      <c r="A108" s="162"/>
      <c r="B108" s="153"/>
      <c r="C108" s="163"/>
      <c r="D108" s="153"/>
      <c r="E108" s="164"/>
      <c r="F108" s="158"/>
      <c r="G108" s="153"/>
      <c r="H108" s="153"/>
      <c r="I108" s="153"/>
      <c r="J108" s="153"/>
      <c r="K108" s="153"/>
      <c r="L108" s="153"/>
      <c r="M108" s="165"/>
      <c r="N108" s="158"/>
      <c r="O108" s="153"/>
      <c r="P108" s="153"/>
      <c r="Q108" s="153"/>
      <c r="R108" s="153"/>
      <c r="S108" s="150"/>
      <c r="T108" s="150"/>
      <c r="U108" s="150"/>
      <c r="V108" s="150"/>
      <c r="W108" s="150"/>
      <c r="X108" s="159"/>
      <c r="Y108" s="153"/>
      <c r="Z108" s="154"/>
      <c r="AA108" s="34">
        <f t="shared" si="66"/>
        <v>28.006954133333338</v>
      </c>
      <c r="AB108" s="52">
        <f t="shared" ref="AB108" si="107">AA108/Z107</f>
        <v>1.1202781653333336</v>
      </c>
      <c r="AC108" s="53"/>
      <c r="AD108" s="54">
        <v>15</v>
      </c>
      <c r="AE108" s="54">
        <v>15</v>
      </c>
      <c r="AF108" s="72">
        <v>15</v>
      </c>
      <c r="AG108" s="56"/>
      <c r="AH108" s="57">
        <f>AC108-C107</f>
        <v>0</v>
      </c>
      <c r="AI108" s="55"/>
      <c r="AJ108" s="55">
        <v>74.2</v>
      </c>
      <c r="AK108" s="58">
        <f t="shared" si="58"/>
        <v>225</v>
      </c>
      <c r="AL108" s="58">
        <f t="shared" si="59"/>
        <v>3375</v>
      </c>
      <c r="AM108" s="52">
        <f t="shared" si="60"/>
        <v>0</v>
      </c>
      <c r="AN108" s="41">
        <f>AJ108*1000*IF((Calibration!H$6&lt;AJ108)*AND(AJ108&lt;Calibration!F$7),Calibration!H$6,IF((Calibration!F$7&lt;AJ108)*AND(AJ108&lt;Calibration!F$9),Calibration!H$8,IF((Calibration!F$9&lt;AJ108)*AND(AJ108&lt;Calibration!F$11),Calibration!H$10,IF((Calibration!F$11&lt;AJ108)*AND(AJ108&lt;Calibration!F$13),Calibration!H$12,IF((Calibration!F$13&lt;AJ108)*AND(AJ108&lt;Calibration!F$15),Calibration!H$14,IF((Calibration!F$15&lt;AJ108)*AND(AJ108&lt;Calibration!F$17),Calibration!H$16,IF((Calibration!F$17&lt;AJ108)*AND(AJ108&lt;Calibration!F$19),Calibration!H$18,IF((Calibration!F$19&lt;AJ108)*AND(AJ108&lt;Calibration!F$21),Calibration!H$20,IF((Calibration!F$21&lt;AJ108)*AND(AJ108&lt;Calibration!F$23),Calibration!H$22,IF((Calibration!F$23&lt;AJ108)*AND(AJ108&lt;Calibration!F$25),Calibration!H$24,Calibration!H$26))))))))))</f>
        <v>75486.133333333346</v>
      </c>
      <c r="AO108" s="59">
        <f t="shared" si="61"/>
        <v>335.49392592592596</v>
      </c>
      <c r="AP108" s="109"/>
      <c r="AQ108" s="94">
        <f>P107/O107</f>
        <v>0</v>
      </c>
      <c r="AR108" s="62"/>
      <c r="AS108" s="64">
        <f>(((AA109+AA110)/2)-((AA107+AA108)/2))/((AA107+AA108)/2)*100</f>
        <v>23.135016520322939</v>
      </c>
      <c r="AT108" s="62"/>
      <c r="AU108" s="64"/>
      <c r="AV108" s="65"/>
      <c r="AW108" s="54"/>
      <c r="AX108" s="64"/>
      <c r="AY108" s="64"/>
      <c r="AZ108" s="66"/>
      <c r="BA108" s="64"/>
      <c r="BB108" s="64"/>
      <c r="BC108" s="67"/>
    </row>
    <row r="109" spans="1:55" ht="15" thickBot="1" x14ac:dyDescent="0.55000000000000004">
      <c r="A109" s="162"/>
      <c r="B109" s="153"/>
      <c r="C109" s="163"/>
      <c r="D109" s="153"/>
      <c r="E109" s="164"/>
      <c r="F109" s="158"/>
      <c r="G109" s="153"/>
      <c r="H109" s="153"/>
      <c r="I109" s="153"/>
      <c r="J109" s="153"/>
      <c r="K109" s="153"/>
      <c r="L109" s="153"/>
      <c r="M109" s="165"/>
      <c r="N109" s="158"/>
      <c r="O109" s="153"/>
      <c r="P109" s="153"/>
      <c r="Q109" s="153"/>
      <c r="R109" s="153"/>
      <c r="S109" s="150"/>
      <c r="T109" s="150"/>
      <c r="U109" s="150"/>
      <c r="V109" s="150"/>
      <c r="W109" s="150"/>
      <c r="X109" s="155"/>
      <c r="Y109" s="153"/>
      <c r="Z109" s="154"/>
      <c r="AA109" s="34">
        <f t="shared" si="66"/>
        <v>33.462709333333336</v>
      </c>
      <c r="AB109" s="52">
        <f t="shared" ref="AB109" si="108">AA109/Z107</f>
        <v>1.3385083733333334</v>
      </c>
      <c r="AC109" s="53"/>
      <c r="AD109" s="54">
        <v>15</v>
      </c>
      <c r="AE109" s="54">
        <v>15</v>
      </c>
      <c r="AF109" s="72">
        <v>15</v>
      </c>
      <c r="AG109" s="56"/>
      <c r="AH109" s="57">
        <f>AC109-C107</f>
        <v>0</v>
      </c>
      <c r="AI109" s="55"/>
      <c r="AJ109" s="55">
        <v>86.5</v>
      </c>
      <c r="AK109" s="58">
        <f t="shared" si="58"/>
        <v>225</v>
      </c>
      <c r="AL109" s="58">
        <f t="shared" si="59"/>
        <v>3375</v>
      </c>
      <c r="AM109" s="52">
        <f t="shared" si="60"/>
        <v>0</v>
      </c>
      <c r="AN109" s="41">
        <f>AJ109*1000*IF((Calibration!H$6&lt;AJ109)*AND(AJ109&lt;Calibration!F$7),Calibration!H$6,IF((Calibration!F$7&lt;AJ109)*AND(AJ109&lt;Calibration!F$9),Calibration!H$8,IF((Calibration!F$9&lt;AJ109)*AND(AJ109&lt;Calibration!F$11),Calibration!H$10,IF((Calibration!F$11&lt;AJ109)*AND(AJ109&lt;Calibration!F$13),Calibration!H$12,IF((Calibration!F$13&lt;AJ109)*AND(AJ109&lt;Calibration!F$15),Calibration!H$14,IF((Calibration!F$15&lt;AJ109)*AND(AJ109&lt;Calibration!F$17),Calibration!H$16,IF((Calibration!F$17&lt;AJ109)*AND(AJ109&lt;Calibration!F$19),Calibration!H$18,IF((Calibration!F$19&lt;AJ109)*AND(AJ109&lt;Calibration!F$21),Calibration!H$20,IF((Calibration!F$21&lt;AJ109)*AND(AJ109&lt;Calibration!F$23),Calibration!H$22,IF((Calibration!F$23&lt;AJ109)*AND(AJ109&lt;Calibration!F$25),Calibration!H$24,Calibration!H$26))))))))))</f>
        <v>87999.333333333343</v>
      </c>
      <c r="AO109" s="59">
        <f t="shared" si="61"/>
        <v>391.10814814814819</v>
      </c>
      <c r="AP109" s="109"/>
      <c r="AQ109" s="94">
        <f>P107/O107</f>
        <v>0</v>
      </c>
      <c r="AR109" s="62"/>
      <c r="AS109" s="64">
        <f>(((AA109+AA110)/2)-((AA107+AA108)/2))/((AA107+AA108)/2)*100</f>
        <v>23.135016520322939</v>
      </c>
      <c r="AT109" s="62"/>
      <c r="AU109" s="64"/>
      <c r="AV109" s="65"/>
      <c r="AW109" s="54"/>
      <c r="AX109" s="64"/>
      <c r="AY109" s="64"/>
      <c r="AZ109" s="66"/>
      <c r="BA109" s="64"/>
      <c r="BB109" s="64"/>
      <c r="BC109" s="67"/>
    </row>
    <row r="110" spans="1:55" ht="15" thickBot="1" x14ac:dyDescent="0.55000000000000004">
      <c r="A110" s="162"/>
      <c r="B110" s="157"/>
      <c r="C110" s="169"/>
      <c r="D110" s="157"/>
      <c r="E110" s="171"/>
      <c r="F110" s="158"/>
      <c r="G110" s="157"/>
      <c r="H110" s="157"/>
      <c r="I110" s="157"/>
      <c r="J110" s="157"/>
      <c r="K110" s="157"/>
      <c r="L110" s="157"/>
      <c r="M110" s="173"/>
      <c r="N110" s="158"/>
      <c r="O110" s="157"/>
      <c r="P110" s="157"/>
      <c r="Q110" s="157"/>
      <c r="R110" s="157"/>
      <c r="S110" s="150"/>
      <c r="T110" s="150"/>
      <c r="U110" s="150"/>
      <c r="V110" s="150"/>
      <c r="W110" s="150"/>
      <c r="X110" s="158"/>
      <c r="Y110" s="157"/>
      <c r="Z110" s="161"/>
      <c r="AA110" s="34">
        <f t="shared" si="66"/>
        <v>35.236938666666667</v>
      </c>
      <c r="AB110" s="87">
        <f t="shared" ref="AB110" si="109">AA110/Z107</f>
        <v>1.4094775466666667</v>
      </c>
      <c r="AC110" s="110"/>
      <c r="AD110" s="111">
        <v>15</v>
      </c>
      <c r="AE110" s="111">
        <v>15</v>
      </c>
      <c r="AF110" s="112">
        <v>15</v>
      </c>
      <c r="AG110" s="113"/>
      <c r="AH110" s="114">
        <f>AH109</f>
        <v>0</v>
      </c>
      <c r="AI110" s="112"/>
      <c r="AJ110" s="72">
        <v>90.5</v>
      </c>
      <c r="AK110" s="115">
        <f t="shared" si="58"/>
        <v>225</v>
      </c>
      <c r="AL110" s="115">
        <f t="shared" si="59"/>
        <v>3375</v>
      </c>
      <c r="AM110" s="116">
        <f t="shared" si="60"/>
        <v>0</v>
      </c>
      <c r="AN110" s="41">
        <f>AJ110*1000*IF((Calibration!H$6&lt;AJ110)*AND(AJ110&lt;Calibration!F$7),Calibration!H$6,IF((Calibration!F$7&lt;AJ110)*AND(AJ110&lt;Calibration!F$9),Calibration!H$8,IF((Calibration!F$9&lt;AJ110)*AND(AJ110&lt;Calibration!F$11),Calibration!H$10,IF((Calibration!F$11&lt;AJ110)*AND(AJ110&lt;Calibration!F$13),Calibration!H$12,IF((Calibration!F$13&lt;AJ110)*AND(AJ110&lt;Calibration!F$15),Calibration!H$14,IF((Calibration!F$15&lt;AJ110)*AND(AJ110&lt;Calibration!F$17),Calibration!H$16,IF((Calibration!F$17&lt;AJ110)*AND(AJ110&lt;Calibration!F$19),Calibration!H$18,IF((Calibration!F$19&lt;AJ110)*AND(AJ110&lt;Calibration!F$21),Calibration!H$20,IF((Calibration!F$21&lt;AJ110)*AND(AJ110&lt;Calibration!F$23),Calibration!H$22,IF((Calibration!F$23&lt;AJ110)*AND(AJ110&lt;Calibration!F$25),Calibration!H$24,Calibration!H$26))))))))))</f>
        <v>92068.666666666672</v>
      </c>
      <c r="AO110" s="117">
        <f t="shared" si="61"/>
        <v>409.19407407407408</v>
      </c>
      <c r="AP110" s="118"/>
      <c r="AQ110" s="119">
        <f>P107/O107</f>
        <v>0</v>
      </c>
      <c r="AR110" s="120"/>
      <c r="AS110" s="121">
        <f>(((AA109+AA110)/2)-((AA107+AA108)/2))/((AA107+AA108)/2)*100</f>
        <v>23.135016520322939</v>
      </c>
      <c r="AT110" s="120"/>
      <c r="AU110" s="121"/>
      <c r="AV110" s="122"/>
      <c r="AW110" s="111"/>
      <c r="AX110" s="121"/>
      <c r="AY110" s="121"/>
      <c r="AZ110" s="123"/>
      <c r="BA110" s="121"/>
      <c r="BB110" s="121"/>
      <c r="BC110" s="124"/>
    </row>
    <row r="111" spans="1:55" ht="15" thickBot="1" x14ac:dyDescent="0.55000000000000004">
      <c r="A111" s="166">
        <v>28</v>
      </c>
      <c r="B111" s="153"/>
      <c r="C111" s="163"/>
      <c r="D111" s="153"/>
      <c r="E111" s="164"/>
      <c r="F111" s="157"/>
      <c r="G111" s="153"/>
      <c r="H111" s="153"/>
      <c r="I111" s="153"/>
      <c r="J111" s="153"/>
      <c r="K111" s="153"/>
      <c r="L111" s="153"/>
      <c r="M111" s="165"/>
      <c r="N111" s="157" t="s">
        <v>73</v>
      </c>
      <c r="O111" s="153">
        <v>11</v>
      </c>
      <c r="P111" s="153"/>
      <c r="Q111" s="153"/>
      <c r="R111" s="153"/>
      <c r="S111" s="151"/>
      <c r="T111" s="151"/>
      <c r="U111" s="151"/>
      <c r="V111" s="151"/>
      <c r="W111" s="151"/>
      <c r="X111" s="157"/>
      <c r="Y111" s="153"/>
      <c r="Z111" s="154">
        <f>LOOKUP(N111,$BU$4:$BU$14,$BT$4:$BT$14)</f>
        <v>55</v>
      </c>
      <c r="AA111" s="34">
        <f t="shared" si="66"/>
        <v>30.934432533333339</v>
      </c>
      <c r="AB111" s="35">
        <f t="shared" ref="AB111" si="110">AA111/Z111</f>
        <v>0.56244422787878801</v>
      </c>
      <c r="AC111" s="36"/>
      <c r="AD111" s="37">
        <v>15</v>
      </c>
      <c r="AE111" s="37">
        <v>15</v>
      </c>
      <c r="AF111" s="93">
        <v>15</v>
      </c>
      <c r="AG111" s="39"/>
      <c r="AH111" s="40">
        <f>AC111-C111</f>
        <v>0</v>
      </c>
      <c r="AI111" s="38"/>
      <c r="AJ111" s="38">
        <v>80.8</v>
      </c>
      <c r="AK111" s="41">
        <f t="shared" si="58"/>
        <v>225</v>
      </c>
      <c r="AL111" s="41">
        <f t="shared" si="59"/>
        <v>3375</v>
      </c>
      <c r="AM111" s="35">
        <f t="shared" si="60"/>
        <v>0</v>
      </c>
      <c r="AN111" s="41">
        <f>AJ111*1000*IF((Calibration!H$6&lt;AJ111)*AND(AJ111&lt;Calibration!F$7),Calibration!H$6,IF((Calibration!F$7&lt;AJ111)*AND(AJ111&lt;Calibration!F$9),Calibration!H$8,IF((Calibration!F$9&lt;AJ111)*AND(AJ111&lt;Calibration!F$11),Calibration!H$10,IF((Calibration!F$11&lt;AJ111)*AND(AJ111&lt;Calibration!F$13),Calibration!H$12,IF((Calibration!F$13&lt;AJ111)*AND(AJ111&lt;Calibration!F$15),Calibration!H$14,IF((Calibration!F$15&lt;AJ111)*AND(AJ111&lt;Calibration!F$17),Calibration!H$16,IF((Calibration!F$17&lt;AJ111)*AND(AJ111&lt;Calibration!F$19),Calibration!H$18,IF((Calibration!F$19&lt;AJ111)*AND(AJ111&lt;Calibration!F$21),Calibration!H$20,IF((Calibration!F$21&lt;AJ111)*AND(AJ111&lt;Calibration!F$23),Calibration!H$22,IF((Calibration!F$23&lt;AJ111)*AND(AJ111&lt;Calibration!F$25),Calibration!H$24,Calibration!H$26))))))))))</f>
        <v>82200.53333333334</v>
      </c>
      <c r="AO111" s="42">
        <f t="shared" si="61"/>
        <v>365.33570370370376</v>
      </c>
      <c r="AP111" s="43"/>
      <c r="AQ111" s="34">
        <f>P111/O111</f>
        <v>0</v>
      </c>
      <c r="AR111" s="45"/>
      <c r="AS111" s="47">
        <f>(((AA113+AA114)/2)-((AA111+AA112)/2))/((AA111+AA112)/2)*100</f>
        <v>22.548184076614078</v>
      </c>
      <c r="AT111" s="45"/>
      <c r="AU111" s="47"/>
      <c r="AV111" s="48"/>
      <c r="AW111" s="37"/>
      <c r="AX111" s="47"/>
      <c r="AY111" s="47"/>
      <c r="AZ111" s="49"/>
      <c r="BA111" s="47"/>
      <c r="BB111" s="47"/>
      <c r="BC111" s="50"/>
    </row>
    <row r="112" spans="1:55" ht="15" thickBot="1" x14ac:dyDescent="0.55000000000000004">
      <c r="A112" s="162"/>
      <c r="B112" s="153"/>
      <c r="C112" s="163"/>
      <c r="D112" s="153"/>
      <c r="E112" s="164"/>
      <c r="F112" s="158"/>
      <c r="G112" s="153"/>
      <c r="H112" s="153"/>
      <c r="I112" s="153"/>
      <c r="J112" s="153"/>
      <c r="K112" s="153"/>
      <c r="L112" s="153"/>
      <c r="M112" s="165"/>
      <c r="N112" s="158"/>
      <c r="O112" s="153"/>
      <c r="P112" s="153"/>
      <c r="Q112" s="153"/>
      <c r="R112" s="153"/>
      <c r="S112" s="150"/>
      <c r="T112" s="150"/>
      <c r="U112" s="150"/>
      <c r="V112" s="150"/>
      <c r="W112" s="150"/>
      <c r="X112" s="159"/>
      <c r="Y112" s="153"/>
      <c r="Z112" s="154"/>
      <c r="AA112" s="34">
        <f t="shared" si="66"/>
        <v>30.047317866666667</v>
      </c>
      <c r="AB112" s="52">
        <f t="shared" ref="AB112" si="111">AA112/Z111</f>
        <v>0.54631487030303028</v>
      </c>
      <c r="AC112" s="53"/>
      <c r="AD112" s="54">
        <v>15</v>
      </c>
      <c r="AE112" s="54">
        <v>15</v>
      </c>
      <c r="AF112" s="72">
        <v>15</v>
      </c>
      <c r="AG112" s="56"/>
      <c r="AH112" s="57">
        <f>AC112-C111</f>
        <v>0</v>
      </c>
      <c r="AI112" s="55"/>
      <c r="AJ112" s="55">
        <v>78.8</v>
      </c>
      <c r="AK112" s="58">
        <f t="shared" si="58"/>
        <v>225</v>
      </c>
      <c r="AL112" s="58">
        <f t="shared" si="59"/>
        <v>3375</v>
      </c>
      <c r="AM112" s="52">
        <f t="shared" si="60"/>
        <v>0</v>
      </c>
      <c r="AN112" s="41">
        <f>AJ112*1000*IF((Calibration!H$6&lt;AJ112)*AND(AJ112&lt;Calibration!F$7),Calibration!H$6,IF((Calibration!F$7&lt;AJ112)*AND(AJ112&lt;Calibration!F$9),Calibration!H$8,IF((Calibration!F$9&lt;AJ112)*AND(AJ112&lt;Calibration!F$11),Calibration!H$10,IF((Calibration!F$11&lt;AJ112)*AND(AJ112&lt;Calibration!F$13),Calibration!H$12,IF((Calibration!F$13&lt;AJ112)*AND(AJ112&lt;Calibration!F$15),Calibration!H$14,IF((Calibration!F$15&lt;AJ112)*AND(AJ112&lt;Calibration!F$17),Calibration!H$16,IF((Calibration!F$17&lt;AJ112)*AND(AJ112&lt;Calibration!F$19),Calibration!H$18,IF((Calibration!F$19&lt;AJ112)*AND(AJ112&lt;Calibration!F$21),Calibration!H$20,IF((Calibration!F$21&lt;AJ112)*AND(AJ112&lt;Calibration!F$23),Calibration!H$22,IF((Calibration!F$23&lt;AJ112)*AND(AJ112&lt;Calibration!F$25),Calibration!H$24,Calibration!H$26))))))))))</f>
        <v>80165.866666666669</v>
      </c>
      <c r="AO112" s="59">
        <f t="shared" si="61"/>
        <v>356.29274074074073</v>
      </c>
      <c r="AP112" s="109"/>
      <c r="AQ112" s="94">
        <f>P111/O111</f>
        <v>0</v>
      </c>
      <c r="AR112" s="62"/>
      <c r="AS112" s="64">
        <f>(((AA113+AA114)/2)-((AA111+AA112)/2))/((AA111+AA112)/2)*100</f>
        <v>22.548184076614078</v>
      </c>
      <c r="AT112" s="62"/>
      <c r="AU112" s="64"/>
      <c r="AV112" s="65"/>
      <c r="AW112" s="54"/>
      <c r="AX112" s="64"/>
      <c r="AY112" s="64"/>
      <c r="AZ112" s="66"/>
      <c r="BA112" s="64"/>
      <c r="BB112" s="64"/>
      <c r="BC112" s="67"/>
    </row>
    <row r="113" spans="1:55" ht="15" thickBot="1" x14ac:dyDescent="0.55000000000000004">
      <c r="A113" s="162"/>
      <c r="B113" s="153"/>
      <c r="C113" s="163"/>
      <c r="D113" s="153"/>
      <c r="E113" s="164"/>
      <c r="F113" s="158"/>
      <c r="G113" s="153"/>
      <c r="H113" s="153"/>
      <c r="I113" s="153"/>
      <c r="J113" s="153"/>
      <c r="K113" s="153"/>
      <c r="L113" s="153"/>
      <c r="M113" s="165"/>
      <c r="N113" s="158"/>
      <c r="O113" s="153"/>
      <c r="P113" s="153"/>
      <c r="Q113" s="153"/>
      <c r="R113" s="153"/>
      <c r="S113" s="150"/>
      <c r="T113" s="150"/>
      <c r="U113" s="150"/>
      <c r="V113" s="150"/>
      <c r="W113" s="150"/>
      <c r="X113" s="155"/>
      <c r="Y113" s="153"/>
      <c r="Z113" s="154"/>
      <c r="AA113" s="34">
        <f t="shared" si="66"/>
        <v>37.632148266666675</v>
      </c>
      <c r="AB113" s="52">
        <f t="shared" ref="AB113" si="112">AA113/Z111</f>
        <v>0.68422087757575778</v>
      </c>
      <c r="AC113" s="53"/>
      <c r="AD113" s="54">
        <v>15</v>
      </c>
      <c r="AE113" s="54">
        <v>15</v>
      </c>
      <c r="AF113" s="72">
        <v>15</v>
      </c>
      <c r="AG113" s="56"/>
      <c r="AH113" s="57">
        <f>AC113-C111</f>
        <v>0</v>
      </c>
      <c r="AI113" s="55"/>
      <c r="AJ113" s="55">
        <v>95.9</v>
      </c>
      <c r="AK113" s="58">
        <f t="shared" si="58"/>
        <v>225</v>
      </c>
      <c r="AL113" s="58">
        <f t="shared" si="59"/>
        <v>3375</v>
      </c>
      <c r="AM113" s="52">
        <f t="shared" si="60"/>
        <v>0</v>
      </c>
      <c r="AN113" s="41">
        <f>AJ113*1000*IF((Calibration!H$6&lt;AJ113)*AND(AJ113&lt;Calibration!F$7),Calibration!H$6,IF((Calibration!F$7&lt;AJ113)*AND(AJ113&lt;Calibration!F$9),Calibration!H$8,IF((Calibration!F$9&lt;AJ113)*AND(AJ113&lt;Calibration!F$11),Calibration!H$10,IF((Calibration!F$11&lt;AJ113)*AND(AJ113&lt;Calibration!F$13),Calibration!H$12,IF((Calibration!F$13&lt;AJ113)*AND(AJ113&lt;Calibration!F$15),Calibration!H$14,IF((Calibration!F$15&lt;AJ113)*AND(AJ113&lt;Calibration!F$17),Calibration!H$16,IF((Calibration!F$17&lt;AJ113)*AND(AJ113&lt;Calibration!F$19),Calibration!H$18,IF((Calibration!F$19&lt;AJ113)*AND(AJ113&lt;Calibration!F$21),Calibration!H$20,IF((Calibration!F$21&lt;AJ113)*AND(AJ113&lt;Calibration!F$23),Calibration!H$22,IF((Calibration!F$23&lt;AJ113)*AND(AJ113&lt;Calibration!F$25),Calibration!H$24,Calibration!H$26))))))))))</f>
        <v>97562.266666666677</v>
      </c>
      <c r="AO113" s="59">
        <f t="shared" si="61"/>
        <v>433.61007407407413</v>
      </c>
      <c r="AP113" s="109"/>
      <c r="AQ113" s="94">
        <f>P111/O111</f>
        <v>0</v>
      </c>
      <c r="AR113" s="62"/>
      <c r="AS113" s="64">
        <f>(((AA113+AA114)/2)-((AA111+AA112)/2))/((AA111+AA112)/2)*100</f>
        <v>22.548184076614078</v>
      </c>
      <c r="AT113" s="62"/>
      <c r="AU113" s="64"/>
      <c r="AV113" s="65"/>
      <c r="AW113" s="54"/>
      <c r="AX113" s="64"/>
      <c r="AY113" s="64"/>
      <c r="AZ113" s="66"/>
      <c r="BA113" s="64"/>
      <c r="BB113" s="64"/>
      <c r="BC113" s="67"/>
    </row>
    <row r="114" spans="1:55" ht="15" thickBot="1" x14ac:dyDescent="0.55000000000000004">
      <c r="A114" s="167"/>
      <c r="B114" s="153"/>
      <c r="C114" s="163"/>
      <c r="D114" s="153"/>
      <c r="E114" s="164"/>
      <c r="F114" s="156"/>
      <c r="G114" s="153"/>
      <c r="H114" s="153"/>
      <c r="I114" s="153"/>
      <c r="J114" s="153"/>
      <c r="K114" s="153"/>
      <c r="L114" s="153"/>
      <c r="M114" s="165"/>
      <c r="N114" s="156"/>
      <c r="O114" s="153"/>
      <c r="P114" s="153"/>
      <c r="Q114" s="153"/>
      <c r="R114" s="153"/>
      <c r="S114" s="152"/>
      <c r="T114" s="152"/>
      <c r="U114" s="152"/>
      <c r="V114" s="152"/>
      <c r="W114" s="152"/>
      <c r="X114" s="156"/>
      <c r="Y114" s="153"/>
      <c r="Z114" s="154"/>
      <c r="AA114" s="34">
        <f t="shared" si="66"/>
        <v>37.099879466666671</v>
      </c>
      <c r="AB114" s="87">
        <f t="shared" ref="AB114" si="113">AA114/Z111</f>
        <v>0.6745432630303031</v>
      </c>
      <c r="AC114" s="70"/>
      <c r="AD114" s="71">
        <v>15</v>
      </c>
      <c r="AE114" s="71">
        <v>15</v>
      </c>
      <c r="AF114" s="72">
        <v>15</v>
      </c>
      <c r="AG114" s="73"/>
      <c r="AH114" s="74">
        <f>AH113</f>
        <v>0</v>
      </c>
      <c r="AI114" s="72"/>
      <c r="AJ114" s="72">
        <v>94.7</v>
      </c>
      <c r="AK114" s="75">
        <f t="shared" si="58"/>
        <v>225</v>
      </c>
      <c r="AL114" s="75">
        <f t="shared" si="59"/>
        <v>3375</v>
      </c>
      <c r="AM114" s="69">
        <f t="shared" si="60"/>
        <v>0</v>
      </c>
      <c r="AN114" s="41">
        <f>AJ114*1000*IF((Calibration!H$6&lt;AJ114)*AND(AJ114&lt;Calibration!F$7),Calibration!H$6,IF((Calibration!F$7&lt;AJ114)*AND(AJ114&lt;Calibration!F$9),Calibration!H$8,IF((Calibration!F$9&lt;AJ114)*AND(AJ114&lt;Calibration!F$11),Calibration!H$10,IF((Calibration!F$11&lt;AJ114)*AND(AJ114&lt;Calibration!F$13),Calibration!H$12,IF((Calibration!F$13&lt;AJ114)*AND(AJ114&lt;Calibration!F$15),Calibration!H$14,IF((Calibration!F$15&lt;AJ114)*AND(AJ114&lt;Calibration!F$17),Calibration!H$16,IF((Calibration!F$17&lt;AJ114)*AND(AJ114&lt;Calibration!F$19),Calibration!H$18,IF((Calibration!F$19&lt;AJ114)*AND(AJ114&lt;Calibration!F$21),Calibration!H$20,IF((Calibration!F$21&lt;AJ114)*AND(AJ114&lt;Calibration!F$23),Calibration!H$22,IF((Calibration!F$23&lt;AJ114)*AND(AJ114&lt;Calibration!F$25),Calibration!H$24,Calibration!H$26))))))))))</f>
        <v>96341.466666666674</v>
      </c>
      <c r="AO114" s="76">
        <f t="shared" si="61"/>
        <v>428.18429629629634</v>
      </c>
      <c r="AP114" s="88"/>
      <c r="AQ114" s="89">
        <f>P111/O111</f>
        <v>0</v>
      </c>
      <c r="AR114" s="79"/>
      <c r="AS114" s="81">
        <f>(((AA113+AA114)/2)-((AA111+AA112)/2))/((AA111+AA112)/2)*100</f>
        <v>22.548184076614078</v>
      </c>
      <c r="AT114" s="79"/>
      <c r="AU114" s="81"/>
      <c r="AV114" s="82"/>
      <c r="AW114" s="71"/>
      <c r="AX114" s="81"/>
      <c r="AY114" s="81"/>
      <c r="AZ114" s="83"/>
      <c r="BA114" s="81"/>
      <c r="BB114" s="81"/>
      <c r="BC114" s="84"/>
    </row>
    <row r="115" spans="1:55" ht="15" thickBot="1" x14ac:dyDescent="0.55000000000000004">
      <c r="A115" s="162">
        <v>29</v>
      </c>
      <c r="B115" s="156"/>
      <c r="C115" s="168"/>
      <c r="D115" s="156"/>
      <c r="E115" s="170"/>
      <c r="F115" s="158"/>
      <c r="G115" s="156"/>
      <c r="H115" s="156"/>
      <c r="I115" s="156"/>
      <c r="J115" s="156"/>
      <c r="K115" s="156"/>
      <c r="L115" s="156"/>
      <c r="M115" s="172"/>
      <c r="N115" s="158" t="s">
        <v>70</v>
      </c>
      <c r="O115" s="156">
        <v>11</v>
      </c>
      <c r="P115" s="156"/>
      <c r="Q115" s="156"/>
      <c r="R115" s="156"/>
      <c r="S115" s="150"/>
      <c r="T115" s="150"/>
      <c r="U115" s="150"/>
      <c r="V115" s="150"/>
      <c r="W115" s="150"/>
      <c r="X115" s="158"/>
      <c r="Y115" s="156"/>
      <c r="Z115" s="160">
        <f>LOOKUP(N115,$BU$4:$BU$14,$BT$4:$BT$14)</f>
        <v>40</v>
      </c>
      <c r="AA115" s="34">
        <f t="shared" si="66"/>
        <v>26.676282133333345</v>
      </c>
      <c r="AB115" s="35">
        <f t="shared" ref="AB115" si="114">AA115/Z115</f>
        <v>0.66690705333333367</v>
      </c>
      <c r="AC115" s="96"/>
      <c r="AD115" s="97">
        <v>15</v>
      </c>
      <c r="AE115" s="97">
        <v>15</v>
      </c>
      <c r="AF115" s="98">
        <v>15</v>
      </c>
      <c r="AG115" s="99"/>
      <c r="AH115" s="100">
        <f>AC115-C115</f>
        <v>0</v>
      </c>
      <c r="AI115" s="101"/>
      <c r="AJ115" s="38">
        <v>71.2</v>
      </c>
      <c r="AK115" s="102">
        <f t="shared" si="58"/>
        <v>225</v>
      </c>
      <c r="AL115" s="102">
        <f t="shared" si="59"/>
        <v>3375</v>
      </c>
      <c r="AM115" s="95">
        <f t="shared" si="60"/>
        <v>0</v>
      </c>
      <c r="AN115" s="41">
        <f>AJ115*1000*IF((Calibration!H$6&lt;AJ115)*AND(AJ115&lt;Calibration!F$7),Calibration!H$6,IF((Calibration!F$7&lt;AJ115)*AND(AJ115&lt;Calibration!F$9),Calibration!H$8,IF((Calibration!F$9&lt;AJ115)*AND(AJ115&lt;Calibration!F$11),Calibration!H$10,IF((Calibration!F$11&lt;AJ115)*AND(AJ115&lt;Calibration!F$13),Calibration!H$12,IF((Calibration!F$13&lt;AJ115)*AND(AJ115&lt;Calibration!F$15),Calibration!H$14,IF((Calibration!F$15&lt;AJ115)*AND(AJ115&lt;Calibration!F$17),Calibration!H$16,IF((Calibration!F$17&lt;AJ115)*AND(AJ115&lt;Calibration!F$19),Calibration!H$18,IF((Calibration!F$19&lt;AJ115)*AND(AJ115&lt;Calibration!F$21),Calibration!H$20,IF((Calibration!F$21&lt;AJ115)*AND(AJ115&lt;Calibration!F$23),Calibration!H$22,IF((Calibration!F$23&lt;AJ115)*AND(AJ115&lt;Calibration!F$25),Calibration!H$24,Calibration!H$26))))))))))</f>
        <v>72434.133333333346</v>
      </c>
      <c r="AO115" s="103">
        <f t="shared" si="61"/>
        <v>321.92948148148156</v>
      </c>
      <c r="AP115" s="43"/>
      <c r="AQ115" s="34">
        <f>P115/O115</f>
        <v>0</v>
      </c>
      <c r="AR115" s="104"/>
      <c r="AS115" s="105">
        <f>(((AA117+AA118)/2)-((AA115+AA116)/2))/((AA115+AA116)/2)*100</f>
        <v>23.054591538947271</v>
      </c>
      <c r="AT115" s="104"/>
      <c r="AU115" s="105"/>
      <c r="AV115" s="106"/>
      <c r="AW115" s="97"/>
      <c r="AX115" s="105"/>
      <c r="AY115" s="105"/>
      <c r="AZ115" s="107"/>
      <c r="BA115" s="105"/>
      <c r="BB115" s="105"/>
      <c r="BC115" s="108"/>
    </row>
    <row r="116" spans="1:55" ht="15" thickBot="1" x14ac:dyDescent="0.55000000000000004">
      <c r="A116" s="162"/>
      <c r="B116" s="153"/>
      <c r="C116" s="163"/>
      <c r="D116" s="153"/>
      <c r="E116" s="164"/>
      <c r="F116" s="158"/>
      <c r="G116" s="153"/>
      <c r="H116" s="153"/>
      <c r="I116" s="153"/>
      <c r="J116" s="153"/>
      <c r="K116" s="153"/>
      <c r="L116" s="153"/>
      <c r="M116" s="165"/>
      <c r="N116" s="158"/>
      <c r="O116" s="153"/>
      <c r="P116" s="153"/>
      <c r="Q116" s="153"/>
      <c r="R116" s="153"/>
      <c r="S116" s="150"/>
      <c r="T116" s="150"/>
      <c r="U116" s="150"/>
      <c r="V116" s="150"/>
      <c r="W116" s="150"/>
      <c r="X116" s="159"/>
      <c r="Y116" s="153"/>
      <c r="Z116" s="154"/>
      <c r="AA116" s="34">
        <f t="shared" si="66"/>
        <v>26.809349333333344</v>
      </c>
      <c r="AB116" s="52">
        <f t="shared" ref="AB116" si="115">AA116/Z115</f>
        <v>0.67023373333333358</v>
      </c>
      <c r="AC116" s="53"/>
      <c r="AD116" s="54">
        <v>15</v>
      </c>
      <c r="AE116" s="54">
        <v>15</v>
      </c>
      <c r="AF116" s="72">
        <v>15</v>
      </c>
      <c r="AG116" s="56"/>
      <c r="AH116" s="57">
        <f>AC116-C115</f>
        <v>0</v>
      </c>
      <c r="AI116" s="55"/>
      <c r="AJ116" s="55">
        <v>71.5</v>
      </c>
      <c r="AK116" s="58">
        <f t="shared" si="58"/>
        <v>225</v>
      </c>
      <c r="AL116" s="58">
        <f t="shared" si="59"/>
        <v>3375</v>
      </c>
      <c r="AM116" s="52">
        <f t="shared" si="60"/>
        <v>0</v>
      </c>
      <c r="AN116" s="41">
        <f>AJ116*1000*IF((Calibration!H$6&lt;AJ116)*AND(AJ116&lt;Calibration!F$7),Calibration!H$6,IF((Calibration!F$7&lt;AJ116)*AND(AJ116&lt;Calibration!F$9),Calibration!H$8,IF((Calibration!F$9&lt;AJ116)*AND(AJ116&lt;Calibration!F$11),Calibration!H$10,IF((Calibration!F$11&lt;AJ116)*AND(AJ116&lt;Calibration!F$13),Calibration!H$12,IF((Calibration!F$13&lt;AJ116)*AND(AJ116&lt;Calibration!F$15),Calibration!H$14,IF((Calibration!F$15&lt;AJ116)*AND(AJ116&lt;Calibration!F$17),Calibration!H$16,IF((Calibration!F$17&lt;AJ116)*AND(AJ116&lt;Calibration!F$19),Calibration!H$18,IF((Calibration!F$19&lt;AJ116)*AND(AJ116&lt;Calibration!F$21),Calibration!H$20,IF((Calibration!F$21&lt;AJ116)*AND(AJ116&lt;Calibration!F$23),Calibration!H$22,IF((Calibration!F$23&lt;AJ116)*AND(AJ116&lt;Calibration!F$25),Calibration!H$24,Calibration!H$26))))))))))</f>
        <v>72739.333333333343</v>
      </c>
      <c r="AO116" s="59">
        <f t="shared" si="61"/>
        <v>323.28592592592599</v>
      </c>
      <c r="AP116" s="109"/>
      <c r="AQ116" s="94">
        <f>P115/O115</f>
        <v>0</v>
      </c>
      <c r="AR116" s="62"/>
      <c r="AS116" s="64">
        <f>(((AA117+AA118)/2)-((AA115+AA116)/2))/((AA115+AA116)/2)*100</f>
        <v>23.054591538947271</v>
      </c>
      <c r="AT116" s="62"/>
      <c r="AU116" s="64"/>
      <c r="AV116" s="65"/>
      <c r="AW116" s="54"/>
      <c r="AX116" s="64"/>
      <c r="AY116" s="64"/>
      <c r="AZ116" s="66"/>
      <c r="BA116" s="64"/>
      <c r="BB116" s="64"/>
      <c r="BC116" s="67"/>
    </row>
    <row r="117" spans="1:55" ht="15" thickBot="1" x14ac:dyDescent="0.55000000000000004">
      <c r="A117" s="162"/>
      <c r="B117" s="153"/>
      <c r="C117" s="163"/>
      <c r="D117" s="153"/>
      <c r="E117" s="164"/>
      <c r="F117" s="158"/>
      <c r="G117" s="153"/>
      <c r="H117" s="153"/>
      <c r="I117" s="153"/>
      <c r="J117" s="153"/>
      <c r="K117" s="153"/>
      <c r="L117" s="153"/>
      <c r="M117" s="165"/>
      <c r="N117" s="158"/>
      <c r="O117" s="153"/>
      <c r="P117" s="153"/>
      <c r="Q117" s="153"/>
      <c r="R117" s="153"/>
      <c r="S117" s="150"/>
      <c r="T117" s="150"/>
      <c r="U117" s="150"/>
      <c r="V117" s="150"/>
      <c r="W117" s="150"/>
      <c r="X117" s="155"/>
      <c r="Y117" s="153"/>
      <c r="Z117" s="154"/>
      <c r="AA117" s="34">
        <f t="shared" si="66"/>
        <v>32.753017600000007</v>
      </c>
      <c r="AB117" s="52">
        <f t="shared" ref="AB117" si="116">AA117/Z115</f>
        <v>0.81882544000000013</v>
      </c>
      <c r="AC117" s="53"/>
      <c r="AD117" s="54">
        <v>15</v>
      </c>
      <c r="AE117" s="54">
        <v>15</v>
      </c>
      <c r="AF117" s="72">
        <v>15</v>
      </c>
      <c r="AG117" s="56"/>
      <c r="AH117" s="57">
        <f>AC117-C115</f>
        <v>0</v>
      </c>
      <c r="AI117" s="55"/>
      <c r="AJ117" s="55">
        <v>84.9</v>
      </c>
      <c r="AK117" s="58">
        <f t="shared" si="58"/>
        <v>225</v>
      </c>
      <c r="AL117" s="58">
        <f t="shared" si="59"/>
        <v>3375</v>
      </c>
      <c r="AM117" s="52">
        <f t="shared" si="60"/>
        <v>0</v>
      </c>
      <c r="AN117" s="41">
        <f>AJ117*1000*IF((Calibration!H$6&lt;AJ117)*AND(AJ117&lt;Calibration!F$7),Calibration!H$6,IF((Calibration!F$7&lt;AJ117)*AND(AJ117&lt;Calibration!F$9),Calibration!H$8,IF((Calibration!F$9&lt;AJ117)*AND(AJ117&lt;Calibration!F$11),Calibration!H$10,IF((Calibration!F$11&lt;AJ117)*AND(AJ117&lt;Calibration!F$13),Calibration!H$12,IF((Calibration!F$13&lt;AJ117)*AND(AJ117&lt;Calibration!F$15),Calibration!H$14,IF((Calibration!F$15&lt;AJ117)*AND(AJ117&lt;Calibration!F$17),Calibration!H$16,IF((Calibration!F$17&lt;AJ117)*AND(AJ117&lt;Calibration!F$19),Calibration!H$18,IF((Calibration!F$19&lt;AJ117)*AND(AJ117&lt;Calibration!F$21),Calibration!H$20,IF((Calibration!F$21&lt;AJ117)*AND(AJ117&lt;Calibration!F$23),Calibration!H$22,IF((Calibration!F$23&lt;AJ117)*AND(AJ117&lt;Calibration!F$25),Calibration!H$24,Calibration!H$26))))))))))</f>
        <v>86371.6</v>
      </c>
      <c r="AO117" s="59">
        <f t="shared" si="61"/>
        <v>383.87377777777783</v>
      </c>
      <c r="AP117" s="109"/>
      <c r="AQ117" s="94">
        <f>P115/O115</f>
        <v>0</v>
      </c>
      <c r="AR117" s="62"/>
      <c r="AS117" s="64">
        <f>(((AA117+AA118)/2)-((AA115+AA116)/2))/((AA115+AA116)/2)*100</f>
        <v>23.054591538947271</v>
      </c>
      <c r="AT117" s="62"/>
      <c r="AU117" s="64"/>
      <c r="AV117" s="65"/>
      <c r="AW117" s="54"/>
      <c r="AX117" s="64"/>
      <c r="AY117" s="64"/>
      <c r="AZ117" s="66"/>
      <c r="BA117" s="64"/>
      <c r="BB117" s="64"/>
      <c r="BC117" s="67"/>
    </row>
    <row r="118" spans="1:55" ht="15" thickBot="1" x14ac:dyDescent="0.55000000000000004">
      <c r="A118" s="162"/>
      <c r="B118" s="157"/>
      <c r="C118" s="169"/>
      <c r="D118" s="157"/>
      <c r="E118" s="171"/>
      <c r="F118" s="158"/>
      <c r="G118" s="157"/>
      <c r="H118" s="157"/>
      <c r="I118" s="157"/>
      <c r="J118" s="157"/>
      <c r="K118" s="157"/>
      <c r="L118" s="157"/>
      <c r="M118" s="173"/>
      <c r="N118" s="158"/>
      <c r="O118" s="157"/>
      <c r="P118" s="157"/>
      <c r="Q118" s="157"/>
      <c r="R118" s="157"/>
      <c r="S118" s="150"/>
      <c r="T118" s="150"/>
      <c r="U118" s="150"/>
      <c r="V118" s="150"/>
      <c r="W118" s="150"/>
      <c r="X118" s="158"/>
      <c r="Y118" s="157"/>
      <c r="Z118" s="161"/>
      <c r="AA118" s="34">
        <f t="shared" si="66"/>
        <v>33.063507733333338</v>
      </c>
      <c r="AB118" s="87">
        <f t="shared" ref="AB118" si="117">AA118/Z115</f>
        <v>0.82658769333333348</v>
      </c>
      <c r="AC118" s="110"/>
      <c r="AD118" s="111">
        <v>15</v>
      </c>
      <c r="AE118" s="111">
        <v>15</v>
      </c>
      <c r="AF118" s="112">
        <v>15</v>
      </c>
      <c r="AG118" s="113"/>
      <c r="AH118" s="114">
        <f>AH117</f>
        <v>0</v>
      </c>
      <c r="AI118" s="112"/>
      <c r="AJ118" s="72">
        <v>85.6</v>
      </c>
      <c r="AK118" s="115">
        <f t="shared" si="58"/>
        <v>225</v>
      </c>
      <c r="AL118" s="115">
        <f t="shared" si="59"/>
        <v>3375</v>
      </c>
      <c r="AM118" s="116">
        <f t="shared" si="60"/>
        <v>0</v>
      </c>
      <c r="AN118" s="41">
        <f>AJ118*1000*IF((Calibration!H$6&lt;AJ118)*AND(AJ118&lt;Calibration!F$7),Calibration!H$6,IF((Calibration!F$7&lt;AJ118)*AND(AJ118&lt;Calibration!F$9),Calibration!H$8,IF((Calibration!F$9&lt;AJ118)*AND(AJ118&lt;Calibration!F$11),Calibration!H$10,IF((Calibration!F$11&lt;AJ118)*AND(AJ118&lt;Calibration!F$13),Calibration!H$12,IF((Calibration!F$13&lt;AJ118)*AND(AJ118&lt;Calibration!F$15),Calibration!H$14,IF((Calibration!F$15&lt;AJ118)*AND(AJ118&lt;Calibration!F$17),Calibration!H$16,IF((Calibration!F$17&lt;AJ118)*AND(AJ118&lt;Calibration!F$19),Calibration!H$18,IF((Calibration!F$19&lt;AJ118)*AND(AJ118&lt;Calibration!F$21),Calibration!H$20,IF((Calibration!F$21&lt;AJ118)*AND(AJ118&lt;Calibration!F$23),Calibration!H$22,IF((Calibration!F$23&lt;AJ118)*AND(AJ118&lt;Calibration!F$25),Calibration!H$24,Calibration!H$26))))))))))</f>
        <v>87083.733333333337</v>
      </c>
      <c r="AO118" s="117">
        <f t="shared" si="61"/>
        <v>387.03881481481483</v>
      </c>
      <c r="AP118" s="118"/>
      <c r="AQ118" s="119">
        <f>P115/O115</f>
        <v>0</v>
      </c>
      <c r="AR118" s="120"/>
      <c r="AS118" s="121">
        <f>(((AA117+AA118)/2)-((AA115+AA116)/2))/((AA115+AA116)/2)*100</f>
        <v>23.054591538947271</v>
      </c>
      <c r="AT118" s="120"/>
      <c r="AU118" s="121"/>
      <c r="AV118" s="122"/>
      <c r="AW118" s="111"/>
      <c r="AX118" s="121"/>
      <c r="AY118" s="121"/>
      <c r="AZ118" s="123"/>
      <c r="BA118" s="121"/>
      <c r="BB118" s="121"/>
      <c r="BC118" s="124"/>
    </row>
    <row r="119" spans="1:55" ht="15" thickBot="1" x14ac:dyDescent="0.55000000000000004">
      <c r="A119" s="166">
        <v>30</v>
      </c>
      <c r="B119" s="153"/>
      <c r="C119" s="163"/>
      <c r="D119" s="153"/>
      <c r="E119" s="164"/>
      <c r="F119" s="157"/>
      <c r="G119" s="153"/>
      <c r="H119" s="153"/>
      <c r="I119" s="153"/>
      <c r="J119" s="153"/>
      <c r="K119" s="153"/>
      <c r="L119" s="153"/>
      <c r="M119" s="165"/>
      <c r="N119" s="157" t="s">
        <v>73</v>
      </c>
      <c r="O119" s="153">
        <v>11</v>
      </c>
      <c r="P119" s="153"/>
      <c r="Q119" s="153"/>
      <c r="R119" s="153"/>
      <c r="S119" s="151"/>
      <c r="T119" s="151"/>
      <c r="U119" s="151"/>
      <c r="V119" s="151"/>
      <c r="W119" s="151"/>
      <c r="X119" s="157"/>
      <c r="Y119" s="153"/>
      <c r="Z119" s="154">
        <f>LOOKUP(N119,$BU$4:$BU$14,$BT$4:$BT$14)</f>
        <v>55</v>
      </c>
      <c r="AA119" s="34">
        <f t="shared" si="66"/>
        <v>27.785175466666669</v>
      </c>
      <c r="AB119" s="35">
        <f t="shared" ref="AB119" si="118">AA119/Z119</f>
        <v>0.50518500848484849</v>
      </c>
      <c r="AC119" s="36"/>
      <c r="AD119" s="37">
        <v>15</v>
      </c>
      <c r="AE119" s="37">
        <v>15</v>
      </c>
      <c r="AF119" s="93">
        <v>15</v>
      </c>
      <c r="AG119" s="39"/>
      <c r="AH119" s="40">
        <f>AC119-C119</f>
        <v>0</v>
      </c>
      <c r="AI119" s="38"/>
      <c r="AJ119" s="38">
        <v>73.7</v>
      </c>
      <c r="AK119" s="41">
        <f t="shared" si="58"/>
        <v>225</v>
      </c>
      <c r="AL119" s="41">
        <f t="shared" si="59"/>
        <v>3375</v>
      </c>
      <c r="AM119" s="35">
        <f t="shared" si="60"/>
        <v>0</v>
      </c>
      <c r="AN119" s="41">
        <f>AJ119*1000*IF((Calibration!H$6&lt;AJ119)*AND(AJ119&lt;Calibration!F$7),Calibration!H$6,IF((Calibration!F$7&lt;AJ119)*AND(AJ119&lt;Calibration!F$9),Calibration!H$8,IF((Calibration!F$9&lt;AJ119)*AND(AJ119&lt;Calibration!F$11),Calibration!H$10,IF((Calibration!F$11&lt;AJ119)*AND(AJ119&lt;Calibration!F$13),Calibration!H$12,IF((Calibration!F$13&lt;AJ119)*AND(AJ119&lt;Calibration!F$15),Calibration!H$14,IF((Calibration!F$15&lt;AJ119)*AND(AJ119&lt;Calibration!F$17),Calibration!H$16,IF((Calibration!F$17&lt;AJ119)*AND(AJ119&lt;Calibration!F$19),Calibration!H$18,IF((Calibration!F$19&lt;AJ119)*AND(AJ119&lt;Calibration!F$21),Calibration!H$20,IF((Calibration!F$21&lt;AJ119)*AND(AJ119&lt;Calibration!F$23),Calibration!H$22,IF((Calibration!F$23&lt;AJ119)*AND(AJ119&lt;Calibration!F$25),Calibration!H$24,Calibration!H$26))))))))))</f>
        <v>74977.466666666674</v>
      </c>
      <c r="AO119" s="42">
        <f t="shared" si="61"/>
        <v>333.23318518518522</v>
      </c>
      <c r="AP119" s="43"/>
      <c r="AQ119" s="34">
        <f>P119/O119</f>
        <v>0</v>
      </c>
      <c r="AR119" s="45"/>
      <c r="AS119" s="47">
        <f>(((AA121+AA122)/2)-((AA119+AA120)/2))/((AA119+AA120)/2)*100</f>
        <v>23.135016520322939</v>
      </c>
      <c r="AT119" s="45"/>
      <c r="AU119" s="47"/>
      <c r="AV119" s="48"/>
      <c r="AW119" s="37"/>
      <c r="AX119" s="47"/>
      <c r="AY119" s="47"/>
      <c r="AZ119" s="49"/>
      <c r="BA119" s="47"/>
      <c r="BB119" s="47"/>
      <c r="BC119" s="50"/>
    </row>
    <row r="120" spans="1:55" ht="15" thickBot="1" x14ac:dyDescent="0.55000000000000004">
      <c r="A120" s="162"/>
      <c r="B120" s="153"/>
      <c r="C120" s="163"/>
      <c r="D120" s="153"/>
      <c r="E120" s="164"/>
      <c r="F120" s="158"/>
      <c r="G120" s="153"/>
      <c r="H120" s="153"/>
      <c r="I120" s="153"/>
      <c r="J120" s="153"/>
      <c r="K120" s="153"/>
      <c r="L120" s="153"/>
      <c r="M120" s="165"/>
      <c r="N120" s="158"/>
      <c r="O120" s="153"/>
      <c r="P120" s="153"/>
      <c r="Q120" s="153"/>
      <c r="R120" s="153"/>
      <c r="S120" s="150"/>
      <c r="T120" s="150"/>
      <c r="U120" s="150"/>
      <c r="V120" s="150"/>
      <c r="W120" s="150"/>
      <c r="X120" s="159"/>
      <c r="Y120" s="153"/>
      <c r="Z120" s="154"/>
      <c r="AA120" s="34">
        <f t="shared" si="66"/>
        <v>28.006954133333338</v>
      </c>
      <c r="AB120" s="52">
        <f t="shared" ref="AB120" si="119">AA120/Z119</f>
        <v>0.50921734787878792</v>
      </c>
      <c r="AC120" s="53"/>
      <c r="AD120" s="54">
        <v>15</v>
      </c>
      <c r="AE120" s="54">
        <v>15</v>
      </c>
      <c r="AF120" s="72">
        <v>15</v>
      </c>
      <c r="AG120" s="56"/>
      <c r="AH120" s="57">
        <f>AC120-C119</f>
        <v>0</v>
      </c>
      <c r="AI120" s="55"/>
      <c r="AJ120" s="55">
        <v>74.2</v>
      </c>
      <c r="AK120" s="58">
        <f t="shared" si="58"/>
        <v>225</v>
      </c>
      <c r="AL120" s="58">
        <f t="shared" si="59"/>
        <v>3375</v>
      </c>
      <c r="AM120" s="52">
        <f t="shared" si="60"/>
        <v>0</v>
      </c>
      <c r="AN120" s="41">
        <f>AJ120*1000*IF((Calibration!H$6&lt;AJ120)*AND(AJ120&lt;Calibration!F$7),Calibration!H$6,IF((Calibration!F$7&lt;AJ120)*AND(AJ120&lt;Calibration!F$9),Calibration!H$8,IF((Calibration!F$9&lt;AJ120)*AND(AJ120&lt;Calibration!F$11),Calibration!H$10,IF((Calibration!F$11&lt;AJ120)*AND(AJ120&lt;Calibration!F$13),Calibration!H$12,IF((Calibration!F$13&lt;AJ120)*AND(AJ120&lt;Calibration!F$15),Calibration!H$14,IF((Calibration!F$15&lt;AJ120)*AND(AJ120&lt;Calibration!F$17),Calibration!H$16,IF((Calibration!F$17&lt;AJ120)*AND(AJ120&lt;Calibration!F$19),Calibration!H$18,IF((Calibration!F$19&lt;AJ120)*AND(AJ120&lt;Calibration!F$21),Calibration!H$20,IF((Calibration!F$21&lt;AJ120)*AND(AJ120&lt;Calibration!F$23),Calibration!H$22,IF((Calibration!F$23&lt;AJ120)*AND(AJ120&lt;Calibration!F$25),Calibration!H$24,Calibration!H$26))))))))))</f>
        <v>75486.133333333346</v>
      </c>
      <c r="AO120" s="59">
        <f t="shared" si="61"/>
        <v>335.49392592592596</v>
      </c>
      <c r="AP120" s="109"/>
      <c r="AQ120" s="51">
        <f>P119/O119</f>
        <v>0</v>
      </c>
      <c r="AR120" s="62"/>
      <c r="AS120" s="64">
        <f>(((AA121+AA122)/2)-((AA119+AA120)/2))/((AA119+AA120)/2)*100</f>
        <v>23.135016520322939</v>
      </c>
      <c r="AT120" s="62"/>
      <c r="AU120" s="64"/>
      <c r="AV120" s="65"/>
      <c r="AW120" s="54"/>
      <c r="AX120" s="64"/>
      <c r="AY120" s="64"/>
      <c r="AZ120" s="66"/>
      <c r="BA120" s="64"/>
      <c r="BB120" s="64"/>
      <c r="BC120" s="67"/>
    </row>
    <row r="121" spans="1:55" ht="15" thickBot="1" x14ac:dyDescent="0.55000000000000004">
      <c r="A121" s="162"/>
      <c r="B121" s="153"/>
      <c r="C121" s="163"/>
      <c r="D121" s="153"/>
      <c r="E121" s="164"/>
      <c r="F121" s="158"/>
      <c r="G121" s="153"/>
      <c r="H121" s="153"/>
      <c r="I121" s="153"/>
      <c r="J121" s="153"/>
      <c r="K121" s="153"/>
      <c r="L121" s="153"/>
      <c r="M121" s="165"/>
      <c r="N121" s="158"/>
      <c r="O121" s="153"/>
      <c r="P121" s="153"/>
      <c r="Q121" s="153"/>
      <c r="R121" s="153"/>
      <c r="S121" s="150"/>
      <c r="T121" s="150"/>
      <c r="U121" s="150"/>
      <c r="V121" s="150"/>
      <c r="W121" s="150"/>
      <c r="X121" s="155"/>
      <c r="Y121" s="153"/>
      <c r="Z121" s="154"/>
      <c r="AA121" s="34">
        <f t="shared" si="66"/>
        <v>33.462709333333336</v>
      </c>
      <c r="AB121" s="52">
        <f t="shared" ref="AB121" si="120">AA121/Z119</f>
        <v>0.60841289696969703</v>
      </c>
      <c r="AC121" s="53"/>
      <c r="AD121" s="54">
        <v>15</v>
      </c>
      <c r="AE121" s="54">
        <v>15</v>
      </c>
      <c r="AF121" s="72">
        <v>15</v>
      </c>
      <c r="AG121" s="56"/>
      <c r="AH121" s="57">
        <f>AC121-C119</f>
        <v>0</v>
      </c>
      <c r="AI121" s="55"/>
      <c r="AJ121" s="55">
        <v>86.5</v>
      </c>
      <c r="AK121" s="58">
        <f t="shared" si="58"/>
        <v>225</v>
      </c>
      <c r="AL121" s="58">
        <f t="shared" si="59"/>
        <v>3375</v>
      </c>
      <c r="AM121" s="52">
        <f t="shared" si="60"/>
        <v>0</v>
      </c>
      <c r="AN121" s="41">
        <f>AJ121*1000*IF((Calibration!H$6&lt;AJ121)*AND(AJ121&lt;Calibration!F$7),Calibration!H$6,IF((Calibration!F$7&lt;AJ121)*AND(AJ121&lt;Calibration!F$9),Calibration!H$8,IF((Calibration!F$9&lt;AJ121)*AND(AJ121&lt;Calibration!F$11),Calibration!H$10,IF((Calibration!F$11&lt;AJ121)*AND(AJ121&lt;Calibration!F$13),Calibration!H$12,IF((Calibration!F$13&lt;AJ121)*AND(AJ121&lt;Calibration!F$15),Calibration!H$14,IF((Calibration!F$15&lt;AJ121)*AND(AJ121&lt;Calibration!F$17),Calibration!H$16,IF((Calibration!F$17&lt;AJ121)*AND(AJ121&lt;Calibration!F$19),Calibration!H$18,IF((Calibration!F$19&lt;AJ121)*AND(AJ121&lt;Calibration!F$21),Calibration!H$20,IF((Calibration!F$21&lt;AJ121)*AND(AJ121&lt;Calibration!F$23),Calibration!H$22,IF((Calibration!F$23&lt;AJ121)*AND(AJ121&lt;Calibration!F$25),Calibration!H$24,Calibration!H$26))))))))))</f>
        <v>87999.333333333343</v>
      </c>
      <c r="AO121" s="59">
        <f t="shared" si="61"/>
        <v>391.10814814814819</v>
      </c>
      <c r="AP121" s="109"/>
      <c r="AQ121" s="94">
        <f>P119/O119</f>
        <v>0</v>
      </c>
      <c r="AR121" s="62"/>
      <c r="AS121" s="64">
        <f>(((AA121+AA122)/2)-((AA119+AA120)/2))/((AA119+AA120)/2)*100</f>
        <v>23.135016520322939</v>
      </c>
      <c r="AT121" s="62"/>
      <c r="AU121" s="64"/>
      <c r="AV121" s="65"/>
      <c r="AW121" s="54"/>
      <c r="AX121" s="64"/>
      <c r="AY121" s="64"/>
      <c r="AZ121" s="66"/>
      <c r="BA121" s="64"/>
      <c r="BB121" s="64"/>
      <c r="BC121" s="67"/>
    </row>
    <row r="122" spans="1:55" ht="15" thickBot="1" x14ac:dyDescent="0.55000000000000004">
      <c r="A122" s="167"/>
      <c r="B122" s="153"/>
      <c r="C122" s="163"/>
      <c r="D122" s="153"/>
      <c r="E122" s="164"/>
      <c r="F122" s="156"/>
      <c r="G122" s="153"/>
      <c r="H122" s="153"/>
      <c r="I122" s="153"/>
      <c r="J122" s="153"/>
      <c r="K122" s="153"/>
      <c r="L122" s="153"/>
      <c r="M122" s="165"/>
      <c r="N122" s="156"/>
      <c r="O122" s="153"/>
      <c r="P122" s="153"/>
      <c r="Q122" s="153"/>
      <c r="R122" s="153"/>
      <c r="S122" s="152"/>
      <c r="T122" s="152"/>
      <c r="U122" s="152"/>
      <c r="V122" s="152"/>
      <c r="W122" s="152"/>
      <c r="X122" s="156"/>
      <c r="Y122" s="153"/>
      <c r="Z122" s="154"/>
      <c r="AA122" s="34">
        <f t="shared" si="66"/>
        <v>35.236938666666667</v>
      </c>
      <c r="AB122" s="87">
        <f t="shared" ref="AB122" si="121">AA122/Z119</f>
        <v>0.64067161212121215</v>
      </c>
      <c r="AC122" s="70"/>
      <c r="AD122" s="71">
        <v>15</v>
      </c>
      <c r="AE122" s="71">
        <v>15</v>
      </c>
      <c r="AF122" s="72">
        <v>15</v>
      </c>
      <c r="AG122" s="73"/>
      <c r="AH122" s="74">
        <f>AH121</f>
        <v>0</v>
      </c>
      <c r="AI122" s="72"/>
      <c r="AJ122" s="72">
        <v>90.5</v>
      </c>
      <c r="AK122" s="75">
        <f t="shared" si="58"/>
        <v>225</v>
      </c>
      <c r="AL122" s="75">
        <f t="shared" si="59"/>
        <v>3375</v>
      </c>
      <c r="AM122" s="69">
        <f t="shared" si="60"/>
        <v>0</v>
      </c>
      <c r="AN122" s="41">
        <f>AJ122*1000*IF((Calibration!H$6&lt;AJ122)*AND(AJ122&lt;Calibration!F$7),Calibration!H$6,IF((Calibration!F$7&lt;AJ122)*AND(AJ122&lt;Calibration!F$9),Calibration!H$8,IF((Calibration!F$9&lt;AJ122)*AND(AJ122&lt;Calibration!F$11),Calibration!H$10,IF((Calibration!F$11&lt;AJ122)*AND(AJ122&lt;Calibration!F$13),Calibration!H$12,IF((Calibration!F$13&lt;AJ122)*AND(AJ122&lt;Calibration!F$15),Calibration!H$14,IF((Calibration!F$15&lt;AJ122)*AND(AJ122&lt;Calibration!F$17),Calibration!H$16,IF((Calibration!F$17&lt;AJ122)*AND(AJ122&lt;Calibration!F$19),Calibration!H$18,IF((Calibration!F$19&lt;AJ122)*AND(AJ122&lt;Calibration!F$21),Calibration!H$20,IF((Calibration!F$21&lt;AJ122)*AND(AJ122&lt;Calibration!F$23),Calibration!H$22,IF((Calibration!F$23&lt;AJ122)*AND(AJ122&lt;Calibration!F$25),Calibration!H$24,Calibration!H$26))))))))))</f>
        <v>92068.666666666672</v>
      </c>
      <c r="AO122" s="76">
        <f t="shared" si="61"/>
        <v>409.19407407407408</v>
      </c>
      <c r="AP122" s="88"/>
      <c r="AQ122" s="89">
        <f>P119/O119</f>
        <v>0</v>
      </c>
      <c r="AR122" s="79"/>
      <c r="AS122" s="81">
        <f>(((AA121+AA122)/2)-((AA119+AA120)/2))/((AA119+AA120)/2)*100</f>
        <v>23.135016520322939</v>
      </c>
      <c r="AT122" s="79"/>
      <c r="AU122" s="81"/>
      <c r="AV122" s="82"/>
      <c r="AW122" s="71"/>
      <c r="AX122" s="81"/>
      <c r="AY122" s="81"/>
      <c r="AZ122" s="83"/>
      <c r="BA122" s="81"/>
      <c r="BB122" s="81"/>
      <c r="BC122" s="84"/>
    </row>
    <row r="123" spans="1:55" ht="15" thickBot="1" x14ac:dyDescent="0.55000000000000004">
      <c r="A123" s="162">
        <v>31</v>
      </c>
      <c r="B123" s="156"/>
      <c r="C123" s="168"/>
      <c r="D123" s="156"/>
      <c r="E123" s="170"/>
      <c r="F123" s="158"/>
      <c r="G123" s="156"/>
      <c r="H123" s="156"/>
      <c r="I123" s="156"/>
      <c r="J123" s="156"/>
      <c r="K123" s="156"/>
      <c r="L123" s="156"/>
      <c r="M123" s="172"/>
      <c r="N123" s="158" t="s">
        <v>71</v>
      </c>
      <c r="O123" s="156">
        <v>11</v>
      </c>
      <c r="P123" s="156"/>
      <c r="Q123" s="156"/>
      <c r="R123" s="156"/>
      <c r="S123" s="150"/>
      <c r="T123" s="150"/>
      <c r="U123" s="150"/>
      <c r="V123" s="150"/>
      <c r="W123" s="150"/>
      <c r="X123" s="158"/>
      <c r="Y123" s="156"/>
      <c r="Z123" s="160">
        <f>LOOKUP(N123,$BU$4:$BU$14,$BT$4:$BT$14)</f>
        <v>45</v>
      </c>
      <c r="AA123" s="34">
        <f t="shared" si="66"/>
        <v>30.934432533333339</v>
      </c>
      <c r="AB123" s="35">
        <f t="shared" ref="AB123" si="122">AA123/Z123</f>
        <v>0.68743183407407416</v>
      </c>
      <c r="AC123" s="96"/>
      <c r="AD123" s="97">
        <v>15</v>
      </c>
      <c r="AE123" s="97">
        <v>15</v>
      </c>
      <c r="AF123" s="98">
        <v>15</v>
      </c>
      <c r="AG123" s="99"/>
      <c r="AH123" s="100">
        <f>AC123-C123</f>
        <v>0</v>
      </c>
      <c r="AI123" s="101"/>
      <c r="AJ123" s="38">
        <v>80.8</v>
      </c>
      <c r="AK123" s="102">
        <f t="shared" si="58"/>
        <v>225</v>
      </c>
      <c r="AL123" s="102">
        <f t="shared" si="59"/>
        <v>3375</v>
      </c>
      <c r="AM123" s="95">
        <f t="shared" si="60"/>
        <v>0</v>
      </c>
      <c r="AN123" s="41">
        <f>AJ123*1000*IF((Calibration!H$6&lt;AJ123)*AND(AJ123&lt;Calibration!F$7),Calibration!H$6,IF((Calibration!F$7&lt;AJ123)*AND(AJ123&lt;Calibration!F$9),Calibration!H$8,IF((Calibration!F$9&lt;AJ123)*AND(AJ123&lt;Calibration!F$11),Calibration!H$10,IF((Calibration!F$11&lt;AJ123)*AND(AJ123&lt;Calibration!F$13),Calibration!H$12,IF((Calibration!F$13&lt;AJ123)*AND(AJ123&lt;Calibration!F$15),Calibration!H$14,IF((Calibration!F$15&lt;AJ123)*AND(AJ123&lt;Calibration!F$17),Calibration!H$16,IF((Calibration!F$17&lt;AJ123)*AND(AJ123&lt;Calibration!F$19),Calibration!H$18,IF((Calibration!F$19&lt;AJ123)*AND(AJ123&lt;Calibration!F$21),Calibration!H$20,IF((Calibration!F$21&lt;AJ123)*AND(AJ123&lt;Calibration!F$23),Calibration!H$22,IF((Calibration!F$23&lt;AJ123)*AND(AJ123&lt;Calibration!F$25),Calibration!H$24,Calibration!H$26))))))))))</f>
        <v>82200.53333333334</v>
      </c>
      <c r="AO123" s="103">
        <f t="shared" si="61"/>
        <v>365.33570370370376</v>
      </c>
      <c r="AP123" s="43"/>
      <c r="AQ123" s="34">
        <f>P123/O123</f>
        <v>0</v>
      </c>
      <c r="AR123" s="104"/>
      <c r="AS123" s="105">
        <f>(((AA125+AA126)/2)-((AA123+AA124)/2))/((AA123+AA124)/2)*100</f>
        <v>22.548184076614078</v>
      </c>
      <c r="AT123" s="104"/>
      <c r="AU123" s="105"/>
      <c r="AV123" s="106"/>
      <c r="AW123" s="97"/>
      <c r="AX123" s="105"/>
      <c r="AY123" s="105"/>
      <c r="AZ123" s="107"/>
      <c r="BA123" s="105"/>
      <c r="BB123" s="105"/>
      <c r="BC123" s="108"/>
    </row>
    <row r="124" spans="1:55" ht="15" thickBot="1" x14ac:dyDescent="0.55000000000000004">
      <c r="A124" s="162"/>
      <c r="B124" s="153"/>
      <c r="C124" s="163"/>
      <c r="D124" s="153"/>
      <c r="E124" s="164"/>
      <c r="F124" s="158"/>
      <c r="G124" s="153"/>
      <c r="H124" s="153"/>
      <c r="I124" s="153"/>
      <c r="J124" s="153"/>
      <c r="K124" s="153"/>
      <c r="L124" s="153"/>
      <c r="M124" s="165"/>
      <c r="N124" s="158"/>
      <c r="O124" s="153"/>
      <c r="P124" s="153"/>
      <c r="Q124" s="153"/>
      <c r="R124" s="153"/>
      <c r="S124" s="150"/>
      <c r="T124" s="150"/>
      <c r="U124" s="150"/>
      <c r="V124" s="150"/>
      <c r="W124" s="150"/>
      <c r="X124" s="159"/>
      <c r="Y124" s="153"/>
      <c r="Z124" s="154"/>
      <c r="AA124" s="34">
        <f t="shared" si="66"/>
        <v>30.047317866666667</v>
      </c>
      <c r="AB124" s="52">
        <f t="shared" ref="AB124" si="123">AA124/Z123</f>
        <v>0.66771817481481477</v>
      </c>
      <c r="AC124" s="53"/>
      <c r="AD124" s="54">
        <v>15</v>
      </c>
      <c r="AE124" s="54">
        <v>15</v>
      </c>
      <c r="AF124" s="72">
        <v>15</v>
      </c>
      <c r="AG124" s="56"/>
      <c r="AH124" s="57">
        <f>AC124-C123</f>
        <v>0</v>
      </c>
      <c r="AI124" s="55"/>
      <c r="AJ124" s="55">
        <v>78.8</v>
      </c>
      <c r="AK124" s="58">
        <f t="shared" si="58"/>
        <v>225</v>
      </c>
      <c r="AL124" s="58">
        <f t="shared" si="59"/>
        <v>3375</v>
      </c>
      <c r="AM124" s="52">
        <f t="shared" si="60"/>
        <v>0</v>
      </c>
      <c r="AN124" s="41">
        <f>AJ124*1000*IF((Calibration!H$6&lt;AJ124)*AND(AJ124&lt;Calibration!F$7),Calibration!H$6,IF((Calibration!F$7&lt;AJ124)*AND(AJ124&lt;Calibration!F$9),Calibration!H$8,IF((Calibration!F$9&lt;AJ124)*AND(AJ124&lt;Calibration!F$11),Calibration!H$10,IF((Calibration!F$11&lt;AJ124)*AND(AJ124&lt;Calibration!F$13),Calibration!H$12,IF((Calibration!F$13&lt;AJ124)*AND(AJ124&lt;Calibration!F$15),Calibration!H$14,IF((Calibration!F$15&lt;AJ124)*AND(AJ124&lt;Calibration!F$17),Calibration!H$16,IF((Calibration!F$17&lt;AJ124)*AND(AJ124&lt;Calibration!F$19),Calibration!H$18,IF((Calibration!F$19&lt;AJ124)*AND(AJ124&lt;Calibration!F$21),Calibration!H$20,IF((Calibration!F$21&lt;AJ124)*AND(AJ124&lt;Calibration!F$23),Calibration!H$22,IF((Calibration!F$23&lt;AJ124)*AND(AJ124&lt;Calibration!F$25),Calibration!H$24,Calibration!H$26))))))))))</f>
        <v>80165.866666666669</v>
      </c>
      <c r="AO124" s="59">
        <f t="shared" si="61"/>
        <v>356.29274074074073</v>
      </c>
      <c r="AP124" s="109"/>
      <c r="AQ124" s="94">
        <f>P123/O123</f>
        <v>0</v>
      </c>
      <c r="AR124" s="62"/>
      <c r="AS124" s="64">
        <f>(((AA125+AA126)/2)-((AA123+AA124)/2))/((AA123+AA124)/2)*100</f>
        <v>22.548184076614078</v>
      </c>
      <c r="AT124" s="62"/>
      <c r="AU124" s="64"/>
      <c r="AV124" s="65"/>
      <c r="AW124" s="54"/>
      <c r="AX124" s="64"/>
      <c r="AY124" s="64"/>
      <c r="AZ124" s="66"/>
      <c r="BA124" s="64"/>
      <c r="BB124" s="64"/>
      <c r="BC124" s="67"/>
    </row>
    <row r="125" spans="1:55" ht="15" thickBot="1" x14ac:dyDescent="0.55000000000000004">
      <c r="A125" s="162"/>
      <c r="B125" s="153"/>
      <c r="C125" s="163"/>
      <c r="D125" s="153"/>
      <c r="E125" s="164"/>
      <c r="F125" s="158"/>
      <c r="G125" s="153"/>
      <c r="H125" s="153"/>
      <c r="I125" s="153"/>
      <c r="J125" s="153"/>
      <c r="K125" s="153"/>
      <c r="L125" s="153"/>
      <c r="M125" s="165"/>
      <c r="N125" s="158"/>
      <c r="O125" s="153"/>
      <c r="P125" s="153"/>
      <c r="Q125" s="153"/>
      <c r="R125" s="153"/>
      <c r="S125" s="150"/>
      <c r="T125" s="150"/>
      <c r="U125" s="150"/>
      <c r="V125" s="150"/>
      <c r="W125" s="150"/>
      <c r="X125" s="155"/>
      <c r="Y125" s="153"/>
      <c r="Z125" s="154"/>
      <c r="AA125" s="34">
        <f t="shared" si="66"/>
        <v>37.632148266666675</v>
      </c>
      <c r="AB125" s="52">
        <f t="shared" ref="AB125" si="124">AA125/Z123</f>
        <v>0.83626996148148169</v>
      </c>
      <c r="AC125" s="53"/>
      <c r="AD125" s="54">
        <v>15</v>
      </c>
      <c r="AE125" s="54">
        <v>15</v>
      </c>
      <c r="AF125" s="72">
        <v>15</v>
      </c>
      <c r="AG125" s="56"/>
      <c r="AH125" s="57">
        <f>AC125-C123</f>
        <v>0</v>
      </c>
      <c r="AI125" s="55"/>
      <c r="AJ125" s="55">
        <v>95.9</v>
      </c>
      <c r="AK125" s="58">
        <f t="shared" si="58"/>
        <v>225</v>
      </c>
      <c r="AL125" s="58">
        <f t="shared" si="59"/>
        <v>3375</v>
      </c>
      <c r="AM125" s="52">
        <f t="shared" si="60"/>
        <v>0</v>
      </c>
      <c r="AN125" s="41">
        <f>AJ125*1000*IF((Calibration!H$6&lt;AJ125)*AND(AJ125&lt;Calibration!F$7),Calibration!H$6,IF((Calibration!F$7&lt;AJ125)*AND(AJ125&lt;Calibration!F$9),Calibration!H$8,IF((Calibration!F$9&lt;AJ125)*AND(AJ125&lt;Calibration!F$11),Calibration!H$10,IF((Calibration!F$11&lt;AJ125)*AND(AJ125&lt;Calibration!F$13),Calibration!H$12,IF((Calibration!F$13&lt;AJ125)*AND(AJ125&lt;Calibration!F$15),Calibration!H$14,IF((Calibration!F$15&lt;AJ125)*AND(AJ125&lt;Calibration!F$17),Calibration!H$16,IF((Calibration!F$17&lt;AJ125)*AND(AJ125&lt;Calibration!F$19),Calibration!H$18,IF((Calibration!F$19&lt;AJ125)*AND(AJ125&lt;Calibration!F$21),Calibration!H$20,IF((Calibration!F$21&lt;AJ125)*AND(AJ125&lt;Calibration!F$23),Calibration!H$22,IF((Calibration!F$23&lt;AJ125)*AND(AJ125&lt;Calibration!F$25),Calibration!H$24,Calibration!H$26))))))))))</f>
        <v>97562.266666666677</v>
      </c>
      <c r="AO125" s="59">
        <f t="shared" si="61"/>
        <v>433.61007407407413</v>
      </c>
      <c r="AP125" s="109"/>
      <c r="AQ125" s="94">
        <f>P123/O123</f>
        <v>0</v>
      </c>
      <c r="AR125" s="62"/>
      <c r="AS125" s="64">
        <f>(((AA125+AA126)/2)-((AA123+AA124)/2))/((AA123+AA124)/2)*100</f>
        <v>22.548184076614078</v>
      </c>
      <c r="AT125" s="62"/>
      <c r="AU125" s="64"/>
      <c r="AV125" s="65"/>
      <c r="AW125" s="54"/>
      <c r="AX125" s="64"/>
      <c r="AY125" s="64"/>
      <c r="AZ125" s="66"/>
      <c r="BA125" s="64"/>
      <c r="BB125" s="64"/>
      <c r="BC125" s="67"/>
    </row>
    <row r="126" spans="1:55" ht="15" thickBot="1" x14ac:dyDescent="0.55000000000000004">
      <c r="A126" s="162"/>
      <c r="B126" s="157"/>
      <c r="C126" s="169"/>
      <c r="D126" s="157"/>
      <c r="E126" s="171"/>
      <c r="F126" s="158"/>
      <c r="G126" s="157"/>
      <c r="H126" s="157"/>
      <c r="I126" s="157"/>
      <c r="J126" s="157"/>
      <c r="K126" s="157"/>
      <c r="L126" s="157"/>
      <c r="M126" s="173"/>
      <c r="N126" s="158"/>
      <c r="O126" s="157"/>
      <c r="P126" s="157"/>
      <c r="Q126" s="157"/>
      <c r="R126" s="157"/>
      <c r="S126" s="150"/>
      <c r="T126" s="150"/>
      <c r="U126" s="150"/>
      <c r="V126" s="150"/>
      <c r="W126" s="150"/>
      <c r="X126" s="158"/>
      <c r="Y126" s="157"/>
      <c r="Z126" s="161"/>
      <c r="AA126" s="34">
        <f t="shared" si="66"/>
        <v>37.099879466666671</v>
      </c>
      <c r="AB126" s="87">
        <f t="shared" ref="AB126" si="125">AA126/Z123</f>
        <v>0.824441765925926</v>
      </c>
      <c r="AC126" s="110"/>
      <c r="AD126" s="111">
        <v>15</v>
      </c>
      <c r="AE126" s="111">
        <v>15</v>
      </c>
      <c r="AF126" s="112">
        <v>15</v>
      </c>
      <c r="AG126" s="113"/>
      <c r="AH126" s="114">
        <f>AH125</f>
        <v>0</v>
      </c>
      <c r="AI126" s="112"/>
      <c r="AJ126" s="72">
        <v>94.7</v>
      </c>
      <c r="AK126" s="115">
        <f t="shared" si="58"/>
        <v>225</v>
      </c>
      <c r="AL126" s="115">
        <f t="shared" si="59"/>
        <v>3375</v>
      </c>
      <c r="AM126" s="116">
        <f t="shared" si="60"/>
        <v>0</v>
      </c>
      <c r="AN126" s="41">
        <f>AJ126*1000*IF((Calibration!H$6&lt;AJ126)*AND(AJ126&lt;Calibration!F$7),Calibration!H$6,IF((Calibration!F$7&lt;AJ126)*AND(AJ126&lt;Calibration!F$9),Calibration!H$8,IF((Calibration!F$9&lt;AJ126)*AND(AJ126&lt;Calibration!F$11),Calibration!H$10,IF((Calibration!F$11&lt;AJ126)*AND(AJ126&lt;Calibration!F$13),Calibration!H$12,IF((Calibration!F$13&lt;AJ126)*AND(AJ126&lt;Calibration!F$15),Calibration!H$14,IF((Calibration!F$15&lt;AJ126)*AND(AJ126&lt;Calibration!F$17),Calibration!H$16,IF((Calibration!F$17&lt;AJ126)*AND(AJ126&lt;Calibration!F$19),Calibration!H$18,IF((Calibration!F$19&lt;AJ126)*AND(AJ126&lt;Calibration!F$21),Calibration!H$20,IF((Calibration!F$21&lt;AJ126)*AND(AJ126&lt;Calibration!F$23),Calibration!H$22,IF((Calibration!F$23&lt;AJ126)*AND(AJ126&lt;Calibration!F$25),Calibration!H$24,Calibration!H$26))))))))))</f>
        <v>96341.466666666674</v>
      </c>
      <c r="AO126" s="117">
        <f t="shared" si="61"/>
        <v>428.18429629629634</v>
      </c>
      <c r="AP126" s="118"/>
      <c r="AQ126" s="119">
        <f>P123/O123</f>
        <v>0</v>
      </c>
      <c r="AR126" s="120"/>
      <c r="AS126" s="121">
        <f>(((AA125+AA126)/2)-((AA123+AA124)/2))/((AA123+AA124)/2)*100</f>
        <v>22.548184076614078</v>
      </c>
      <c r="AT126" s="120"/>
      <c r="AU126" s="121"/>
      <c r="AV126" s="122"/>
      <c r="AW126" s="111"/>
      <c r="AX126" s="121"/>
      <c r="AY126" s="121"/>
      <c r="AZ126" s="123"/>
      <c r="BA126" s="121"/>
      <c r="BB126" s="121"/>
      <c r="BC126" s="124"/>
    </row>
    <row r="127" spans="1:55" ht="15" thickBot="1" x14ac:dyDescent="0.55000000000000004">
      <c r="A127" s="166">
        <v>32</v>
      </c>
      <c r="B127" s="153"/>
      <c r="C127" s="163"/>
      <c r="D127" s="153"/>
      <c r="E127" s="164"/>
      <c r="F127" s="157"/>
      <c r="G127" s="153"/>
      <c r="H127" s="153"/>
      <c r="I127" s="153"/>
      <c r="J127" s="153"/>
      <c r="K127" s="153"/>
      <c r="L127" s="153"/>
      <c r="M127" s="165"/>
      <c r="N127" s="157" t="s">
        <v>72</v>
      </c>
      <c r="O127" s="153">
        <v>11</v>
      </c>
      <c r="P127" s="153"/>
      <c r="Q127" s="153"/>
      <c r="R127" s="153"/>
      <c r="S127" s="151"/>
      <c r="T127" s="151"/>
      <c r="U127" s="151"/>
      <c r="V127" s="151"/>
      <c r="W127" s="151"/>
      <c r="X127" s="157"/>
      <c r="Y127" s="153"/>
      <c r="Z127" s="154">
        <f>LOOKUP(N127,$BU$4:$BU$14,$BT$4:$BT$14)</f>
        <v>50</v>
      </c>
      <c r="AA127" s="34">
        <f t="shared" si="66"/>
        <v>26.676282133333345</v>
      </c>
      <c r="AB127" s="35">
        <f t="shared" ref="AB127" si="126">AA127/Z127</f>
        <v>0.53352564266666691</v>
      </c>
      <c r="AC127" s="36"/>
      <c r="AD127" s="37">
        <v>15</v>
      </c>
      <c r="AE127" s="37">
        <v>15</v>
      </c>
      <c r="AF127" s="93">
        <v>15</v>
      </c>
      <c r="AG127" s="39"/>
      <c r="AH127" s="40">
        <f>AC127-C127</f>
        <v>0</v>
      </c>
      <c r="AI127" s="38"/>
      <c r="AJ127" s="38">
        <v>71.2</v>
      </c>
      <c r="AK127" s="41">
        <f t="shared" ref="AK127:AK190" si="127">AE127*AF127</f>
        <v>225</v>
      </c>
      <c r="AL127" s="41">
        <f t="shared" ref="AL127:AL190" si="128">AK127*AD127</f>
        <v>3375</v>
      </c>
      <c r="AM127" s="35">
        <f t="shared" ref="AM127:AM190" si="129">AI127/AL127</f>
        <v>0</v>
      </c>
      <c r="AN127" s="41">
        <f>AJ127*1000*IF((Calibration!H$6&lt;AJ127)*AND(AJ127&lt;Calibration!F$7),Calibration!H$6,IF((Calibration!F$7&lt;AJ127)*AND(AJ127&lt;Calibration!F$9),Calibration!H$8,IF((Calibration!F$9&lt;AJ127)*AND(AJ127&lt;Calibration!F$11),Calibration!H$10,IF((Calibration!F$11&lt;AJ127)*AND(AJ127&lt;Calibration!F$13),Calibration!H$12,IF((Calibration!F$13&lt;AJ127)*AND(AJ127&lt;Calibration!F$15),Calibration!H$14,IF((Calibration!F$15&lt;AJ127)*AND(AJ127&lt;Calibration!F$17),Calibration!H$16,IF((Calibration!F$17&lt;AJ127)*AND(AJ127&lt;Calibration!F$19),Calibration!H$18,IF((Calibration!F$19&lt;AJ127)*AND(AJ127&lt;Calibration!F$21),Calibration!H$20,IF((Calibration!F$21&lt;AJ127)*AND(AJ127&lt;Calibration!F$23),Calibration!H$22,IF((Calibration!F$23&lt;AJ127)*AND(AJ127&lt;Calibration!F$25),Calibration!H$24,Calibration!H$26))))))))))</f>
        <v>72434.133333333346</v>
      </c>
      <c r="AO127" s="42">
        <f t="shared" ref="AO127:AO190" si="130">AN127/AK127</f>
        <v>321.92948148148156</v>
      </c>
      <c r="AP127" s="43"/>
      <c r="AQ127" s="34">
        <f>P127/O127</f>
        <v>0</v>
      </c>
      <c r="AR127" s="45"/>
      <c r="AS127" s="47">
        <f>(((AA129+AA130)/2)-((AA127+AA128)/2))/((AA127+AA128)/2)*100</f>
        <v>23.054591538947271</v>
      </c>
      <c r="AT127" s="45"/>
      <c r="AU127" s="47"/>
      <c r="AV127" s="48"/>
      <c r="AW127" s="37"/>
      <c r="AX127" s="47"/>
      <c r="AY127" s="47"/>
      <c r="AZ127" s="49"/>
      <c r="BA127" s="47"/>
      <c r="BB127" s="47"/>
      <c r="BC127" s="50"/>
    </row>
    <row r="128" spans="1:55" ht="15" thickBot="1" x14ac:dyDescent="0.55000000000000004">
      <c r="A128" s="162"/>
      <c r="B128" s="153"/>
      <c r="C128" s="163"/>
      <c r="D128" s="153"/>
      <c r="E128" s="164"/>
      <c r="F128" s="158"/>
      <c r="G128" s="153"/>
      <c r="H128" s="153"/>
      <c r="I128" s="153"/>
      <c r="J128" s="153"/>
      <c r="K128" s="153"/>
      <c r="L128" s="153"/>
      <c r="M128" s="165"/>
      <c r="N128" s="158"/>
      <c r="O128" s="153"/>
      <c r="P128" s="153"/>
      <c r="Q128" s="153"/>
      <c r="R128" s="153"/>
      <c r="S128" s="150"/>
      <c r="T128" s="150"/>
      <c r="U128" s="150"/>
      <c r="V128" s="150"/>
      <c r="W128" s="150"/>
      <c r="X128" s="159"/>
      <c r="Y128" s="153"/>
      <c r="Z128" s="154"/>
      <c r="AA128" s="34">
        <f t="shared" si="66"/>
        <v>26.809349333333344</v>
      </c>
      <c r="AB128" s="52">
        <f t="shared" ref="AB128" si="131">AA128/Z127</f>
        <v>0.53618698666666686</v>
      </c>
      <c r="AC128" s="53"/>
      <c r="AD128" s="54">
        <v>15</v>
      </c>
      <c r="AE128" s="54">
        <v>15</v>
      </c>
      <c r="AF128" s="72">
        <v>15</v>
      </c>
      <c r="AG128" s="56"/>
      <c r="AH128" s="57">
        <f>AC128-C127</f>
        <v>0</v>
      </c>
      <c r="AI128" s="55"/>
      <c r="AJ128" s="55">
        <v>71.5</v>
      </c>
      <c r="AK128" s="58">
        <f t="shared" si="127"/>
        <v>225</v>
      </c>
      <c r="AL128" s="58">
        <f t="shared" si="128"/>
        <v>3375</v>
      </c>
      <c r="AM128" s="52">
        <f t="shared" si="129"/>
        <v>0</v>
      </c>
      <c r="AN128" s="41">
        <f>AJ128*1000*IF((Calibration!H$6&lt;AJ128)*AND(AJ128&lt;Calibration!F$7),Calibration!H$6,IF((Calibration!F$7&lt;AJ128)*AND(AJ128&lt;Calibration!F$9),Calibration!H$8,IF((Calibration!F$9&lt;AJ128)*AND(AJ128&lt;Calibration!F$11),Calibration!H$10,IF((Calibration!F$11&lt;AJ128)*AND(AJ128&lt;Calibration!F$13),Calibration!H$12,IF((Calibration!F$13&lt;AJ128)*AND(AJ128&lt;Calibration!F$15),Calibration!H$14,IF((Calibration!F$15&lt;AJ128)*AND(AJ128&lt;Calibration!F$17),Calibration!H$16,IF((Calibration!F$17&lt;AJ128)*AND(AJ128&lt;Calibration!F$19),Calibration!H$18,IF((Calibration!F$19&lt;AJ128)*AND(AJ128&lt;Calibration!F$21),Calibration!H$20,IF((Calibration!F$21&lt;AJ128)*AND(AJ128&lt;Calibration!F$23),Calibration!H$22,IF((Calibration!F$23&lt;AJ128)*AND(AJ128&lt;Calibration!F$25),Calibration!H$24,Calibration!H$26))))))))))</f>
        <v>72739.333333333343</v>
      </c>
      <c r="AO128" s="59">
        <f t="shared" si="130"/>
        <v>323.28592592592599</v>
      </c>
      <c r="AP128" s="109"/>
      <c r="AQ128" s="94">
        <f>P127/O127</f>
        <v>0</v>
      </c>
      <c r="AR128" s="62"/>
      <c r="AS128" s="64">
        <f>(((AA129+AA130)/2)-((AA127+AA128)/2))/((AA127+AA128)/2)*100</f>
        <v>23.054591538947271</v>
      </c>
      <c r="AT128" s="62"/>
      <c r="AU128" s="64"/>
      <c r="AV128" s="65"/>
      <c r="AW128" s="54"/>
      <c r="AX128" s="64"/>
      <c r="AY128" s="64"/>
      <c r="AZ128" s="66"/>
      <c r="BA128" s="64"/>
      <c r="BB128" s="64"/>
      <c r="BC128" s="67"/>
    </row>
    <row r="129" spans="1:55" ht="15" thickBot="1" x14ac:dyDescent="0.55000000000000004">
      <c r="A129" s="162"/>
      <c r="B129" s="153"/>
      <c r="C129" s="163"/>
      <c r="D129" s="153"/>
      <c r="E129" s="164"/>
      <c r="F129" s="158"/>
      <c r="G129" s="153"/>
      <c r="H129" s="153"/>
      <c r="I129" s="153"/>
      <c r="J129" s="153"/>
      <c r="K129" s="153"/>
      <c r="L129" s="153"/>
      <c r="M129" s="165"/>
      <c r="N129" s="158"/>
      <c r="O129" s="153"/>
      <c r="P129" s="153"/>
      <c r="Q129" s="153"/>
      <c r="R129" s="153"/>
      <c r="S129" s="150"/>
      <c r="T129" s="150"/>
      <c r="U129" s="150"/>
      <c r="V129" s="150"/>
      <c r="W129" s="150"/>
      <c r="X129" s="155"/>
      <c r="Y129" s="153"/>
      <c r="Z129" s="154"/>
      <c r="AA129" s="34">
        <f t="shared" si="66"/>
        <v>32.753017600000007</v>
      </c>
      <c r="AB129" s="52">
        <f t="shared" ref="AB129" si="132">AA129/Z127</f>
        <v>0.65506035200000012</v>
      </c>
      <c r="AC129" s="53"/>
      <c r="AD129" s="54">
        <v>15</v>
      </c>
      <c r="AE129" s="54">
        <v>15</v>
      </c>
      <c r="AF129" s="72">
        <v>15</v>
      </c>
      <c r="AG129" s="56"/>
      <c r="AH129" s="57">
        <f>AC129-C127</f>
        <v>0</v>
      </c>
      <c r="AI129" s="55"/>
      <c r="AJ129" s="55">
        <v>84.9</v>
      </c>
      <c r="AK129" s="58">
        <f t="shared" si="127"/>
        <v>225</v>
      </c>
      <c r="AL129" s="58">
        <f t="shared" si="128"/>
        <v>3375</v>
      </c>
      <c r="AM129" s="52">
        <f t="shared" si="129"/>
        <v>0</v>
      </c>
      <c r="AN129" s="41">
        <f>AJ129*1000*IF((Calibration!H$6&lt;AJ129)*AND(AJ129&lt;Calibration!F$7),Calibration!H$6,IF((Calibration!F$7&lt;AJ129)*AND(AJ129&lt;Calibration!F$9),Calibration!H$8,IF((Calibration!F$9&lt;AJ129)*AND(AJ129&lt;Calibration!F$11),Calibration!H$10,IF((Calibration!F$11&lt;AJ129)*AND(AJ129&lt;Calibration!F$13),Calibration!H$12,IF((Calibration!F$13&lt;AJ129)*AND(AJ129&lt;Calibration!F$15),Calibration!H$14,IF((Calibration!F$15&lt;AJ129)*AND(AJ129&lt;Calibration!F$17),Calibration!H$16,IF((Calibration!F$17&lt;AJ129)*AND(AJ129&lt;Calibration!F$19),Calibration!H$18,IF((Calibration!F$19&lt;AJ129)*AND(AJ129&lt;Calibration!F$21),Calibration!H$20,IF((Calibration!F$21&lt;AJ129)*AND(AJ129&lt;Calibration!F$23),Calibration!H$22,IF((Calibration!F$23&lt;AJ129)*AND(AJ129&lt;Calibration!F$25),Calibration!H$24,Calibration!H$26))))))))))</f>
        <v>86371.6</v>
      </c>
      <c r="AO129" s="59">
        <f t="shared" si="130"/>
        <v>383.87377777777783</v>
      </c>
      <c r="AP129" s="109"/>
      <c r="AQ129" s="94">
        <f>P127/O127</f>
        <v>0</v>
      </c>
      <c r="AR129" s="62"/>
      <c r="AS129" s="64">
        <f>(((AA129+AA130)/2)-((AA127+AA128)/2))/((AA127+AA128)/2)*100</f>
        <v>23.054591538947271</v>
      </c>
      <c r="AT129" s="62"/>
      <c r="AU129" s="64"/>
      <c r="AV129" s="65"/>
      <c r="AW129" s="54"/>
      <c r="AX129" s="64"/>
      <c r="AY129" s="64"/>
      <c r="AZ129" s="66"/>
      <c r="BA129" s="64"/>
      <c r="BB129" s="64"/>
      <c r="BC129" s="67"/>
    </row>
    <row r="130" spans="1:55" ht="15" thickBot="1" x14ac:dyDescent="0.55000000000000004">
      <c r="A130" s="167"/>
      <c r="B130" s="153"/>
      <c r="C130" s="163"/>
      <c r="D130" s="153"/>
      <c r="E130" s="164"/>
      <c r="F130" s="156"/>
      <c r="G130" s="153"/>
      <c r="H130" s="153"/>
      <c r="I130" s="153"/>
      <c r="J130" s="153"/>
      <c r="K130" s="153"/>
      <c r="L130" s="153"/>
      <c r="M130" s="165"/>
      <c r="N130" s="156"/>
      <c r="O130" s="153"/>
      <c r="P130" s="153"/>
      <c r="Q130" s="153"/>
      <c r="R130" s="153"/>
      <c r="S130" s="152"/>
      <c r="T130" s="152"/>
      <c r="U130" s="152"/>
      <c r="V130" s="152"/>
      <c r="W130" s="152"/>
      <c r="X130" s="156"/>
      <c r="Y130" s="153"/>
      <c r="Z130" s="154"/>
      <c r="AA130" s="34">
        <f t="shared" si="66"/>
        <v>33.063507733333338</v>
      </c>
      <c r="AB130" s="87">
        <f t="shared" ref="AB130" si="133">AA130/Z127</f>
        <v>0.66127015466666672</v>
      </c>
      <c r="AC130" s="70"/>
      <c r="AD130" s="71">
        <v>15</v>
      </c>
      <c r="AE130" s="71">
        <v>15</v>
      </c>
      <c r="AF130" s="72">
        <v>15</v>
      </c>
      <c r="AG130" s="73"/>
      <c r="AH130" s="74">
        <f>AH129</f>
        <v>0</v>
      </c>
      <c r="AI130" s="72"/>
      <c r="AJ130" s="72">
        <v>85.6</v>
      </c>
      <c r="AK130" s="75">
        <f t="shared" si="127"/>
        <v>225</v>
      </c>
      <c r="AL130" s="75">
        <f t="shared" si="128"/>
        <v>3375</v>
      </c>
      <c r="AM130" s="69">
        <f t="shared" si="129"/>
        <v>0</v>
      </c>
      <c r="AN130" s="41">
        <f>AJ130*1000*IF((Calibration!H$6&lt;AJ130)*AND(AJ130&lt;Calibration!F$7),Calibration!H$6,IF((Calibration!F$7&lt;AJ130)*AND(AJ130&lt;Calibration!F$9),Calibration!H$8,IF((Calibration!F$9&lt;AJ130)*AND(AJ130&lt;Calibration!F$11),Calibration!H$10,IF((Calibration!F$11&lt;AJ130)*AND(AJ130&lt;Calibration!F$13),Calibration!H$12,IF((Calibration!F$13&lt;AJ130)*AND(AJ130&lt;Calibration!F$15),Calibration!H$14,IF((Calibration!F$15&lt;AJ130)*AND(AJ130&lt;Calibration!F$17),Calibration!H$16,IF((Calibration!F$17&lt;AJ130)*AND(AJ130&lt;Calibration!F$19),Calibration!H$18,IF((Calibration!F$19&lt;AJ130)*AND(AJ130&lt;Calibration!F$21),Calibration!H$20,IF((Calibration!F$21&lt;AJ130)*AND(AJ130&lt;Calibration!F$23),Calibration!H$22,IF((Calibration!F$23&lt;AJ130)*AND(AJ130&lt;Calibration!F$25),Calibration!H$24,Calibration!H$26))))))))))</f>
        <v>87083.733333333337</v>
      </c>
      <c r="AO130" s="76">
        <f t="shared" si="130"/>
        <v>387.03881481481483</v>
      </c>
      <c r="AP130" s="88"/>
      <c r="AQ130" s="89">
        <f>P127/O127</f>
        <v>0</v>
      </c>
      <c r="AR130" s="79"/>
      <c r="AS130" s="81">
        <f>(((AA129+AA130)/2)-((AA127+AA128)/2))/((AA127+AA128)/2)*100</f>
        <v>23.054591538947271</v>
      </c>
      <c r="AT130" s="79"/>
      <c r="AU130" s="81"/>
      <c r="AV130" s="82"/>
      <c r="AW130" s="71"/>
      <c r="AX130" s="81"/>
      <c r="AY130" s="81"/>
      <c r="AZ130" s="83"/>
      <c r="BA130" s="81"/>
      <c r="BB130" s="81"/>
      <c r="BC130" s="84"/>
    </row>
    <row r="131" spans="1:55" ht="15" thickBot="1" x14ac:dyDescent="0.55000000000000004">
      <c r="A131" s="162">
        <v>33</v>
      </c>
      <c r="B131" s="156"/>
      <c r="C131" s="168"/>
      <c r="D131" s="156"/>
      <c r="E131" s="170"/>
      <c r="F131" s="158"/>
      <c r="G131" s="156"/>
      <c r="H131" s="156"/>
      <c r="I131" s="156"/>
      <c r="J131" s="156"/>
      <c r="K131" s="156"/>
      <c r="L131" s="156"/>
      <c r="M131" s="172"/>
      <c r="N131" s="158" t="s">
        <v>73</v>
      </c>
      <c r="O131" s="156">
        <v>11</v>
      </c>
      <c r="P131" s="156"/>
      <c r="Q131" s="156"/>
      <c r="R131" s="156"/>
      <c r="S131" s="150"/>
      <c r="T131" s="150"/>
      <c r="U131" s="150"/>
      <c r="V131" s="150"/>
      <c r="W131" s="150"/>
      <c r="X131" s="158"/>
      <c r="Y131" s="156"/>
      <c r="Z131" s="160">
        <f>LOOKUP(N131,$BU$4:$BU$14,$BT$4:$BT$14)</f>
        <v>55</v>
      </c>
      <c r="AA131" s="34">
        <f t="shared" si="66"/>
        <v>27.785175466666669</v>
      </c>
      <c r="AB131" s="35">
        <f t="shared" ref="AB131" si="134">AA131/Z131</f>
        <v>0.50518500848484849</v>
      </c>
      <c r="AC131" s="96"/>
      <c r="AD131" s="97">
        <v>15</v>
      </c>
      <c r="AE131" s="97">
        <v>15</v>
      </c>
      <c r="AF131" s="98">
        <v>15</v>
      </c>
      <c r="AG131" s="99"/>
      <c r="AH131" s="100">
        <f>AC131-C131</f>
        <v>0</v>
      </c>
      <c r="AI131" s="101"/>
      <c r="AJ131" s="38">
        <v>73.7</v>
      </c>
      <c r="AK131" s="102">
        <f t="shared" si="127"/>
        <v>225</v>
      </c>
      <c r="AL131" s="102">
        <f t="shared" si="128"/>
        <v>3375</v>
      </c>
      <c r="AM131" s="95">
        <f t="shared" si="129"/>
        <v>0</v>
      </c>
      <c r="AN131" s="41">
        <f>AJ131*1000*IF((Calibration!H$6&lt;AJ131)*AND(AJ131&lt;Calibration!F$7),Calibration!H$6,IF((Calibration!F$7&lt;AJ131)*AND(AJ131&lt;Calibration!F$9),Calibration!H$8,IF((Calibration!F$9&lt;AJ131)*AND(AJ131&lt;Calibration!F$11),Calibration!H$10,IF((Calibration!F$11&lt;AJ131)*AND(AJ131&lt;Calibration!F$13),Calibration!H$12,IF((Calibration!F$13&lt;AJ131)*AND(AJ131&lt;Calibration!F$15),Calibration!H$14,IF((Calibration!F$15&lt;AJ131)*AND(AJ131&lt;Calibration!F$17),Calibration!H$16,IF((Calibration!F$17&lt;AJ131)*AND(AJ131&lt;Calibration!F$19),Calibration!H$18,IF((Calibration!F$19&lt;AJ131)*AND(AJ131&lt;Calibration!F$21),Calibration!H$20,IF((Calibration!F$21&lt;AJ131)*AND(AJ131&lt;Calibration!F$23),Calibration!H$22,IF((Calibration!F$23&lt;AJ131)*AND(AJ131&lt;Calibration!F$25),Calibration!H$24,Calibration!H$26))))))))))</f>
        <v>74977.466666666674</v>
      </c>
      <c r="AO131" s="103">
        <f t="shared" si="130"/>
        <v>333.23318518518522</v>
      </c>
      <c r="AP131" s="43"/>
      <c r="AQ131" s="34">
        <f>P131/O131</f>
        <v>0</v>
      </c>
      <c r="AR131" s="104"/>
      <c r="AS131" s="105">
        <f>(((AA133+AA134)/2)-((AA131+AA132)/2))/((AA131+AA132)/2)*100</f>
        <v>23.135016520322939</v>
      </c>
      <c r="AT131" s="104"/>
      <c r="AU131" s="105"/>
      <c r="AV131" s="106"/>
      <c r="AW131" s="97"/>
      <c r="AX131" s="105"/>
      <c r="AY131" s="105"/>
      <c r="AZ131" s="107"/>
      <c r="BA131" s="105"/>
      <c r="BB131" s="105"/>
      <c r="BC131" s="108"/>
    </row>
    <row r="132" spans="1:55" ht="15" thickBot="1" x14ac:dyDescent="0.55000000000000004">
      <c r="A132" s="162"/>
      <c r="B132" s="153"/>
      <c r="C132" s="163"/>
      <c r="D132" s="153"/>
      <c r="E132" s="164"/>
      <c r="F132" s="158"/>
      <c r="G132" s="153"/>
      <c r="H132" s="153"/>
      <c r="I132" s="153"/>
      <c r="J132" s="153"/>
      <c r="K132" s="153"/>
      <c r="L132" s="153"/>
      <c r="M132" s="165"/>
      <c r="N132" s="158"/>
      <c r="O132" s="153"/>
      <c r="P132" s="153"/>
      <c r="Q132" s="153"/>
      <c r="R132" s="153"/>
      <c r="S132" s="150"/>
      <c r="T132" s="150"/>
      <c r="U132" s="150"/>
      <c r="V132" s="150"/>
      <c r="W132" s="150"/>
      <c r="X132" s="159"/>
      <c r="Y132" s="153"/>
      <c r="Z132" s="154"/>
      <c r="AA132" s="34">
        <f t="shared" ref="AA132:AA195" si="135">IF((1&lt;AO132)*AND(AO132&lt;=250),AO132/1.25,IF((250&lt;AO132)*AND(AO132&lt;=700),AO132-50))*9.81/100</f>
        <v>28.006954133333338</v>
      </c>
      <c r="AB132" s="52">
        <f t="shared" ref="AB132" si="136">AA132/Z131</f>
        <v>0.50921734787878792</v>
      </c>
      <c r="AC132" s="53"/>
      <c r="AD132" s="54">
        <v>15</v>
      </c>
      <c r="AE132" s="54">
        <v>15</v>
      </c>
      <c r="AF132" s="72">
        <v>15</v>
      </c>
      <c r="AG132" s="56"/>
      <c r="AH132" s="57">
        <f>AC132-C131</f>
        <v>0</v>
      </c>
      <c r="AI132" s="55"/>
      <c r="AJ132" s="55">
        <v>74.2</v>
      </c>
      <c r="AK132" s="58">
        <f t="shared" si="127"/>
        <v>225</v>
      </c>
      <c r="AL132" s="58">
        <f t="shared" si="128"/>
        <v>3375</v>
      </c>
      <c r="AM132" s="52">
        <f t="shared" si="129"/>
        <v>0</v>
      </c>
      <c r="AN132" s="41">
        <f>AJ132*1000*IF((Calibration!H$6&lt;AJ132)*AND(AJ132&lt;Calibration!F$7),Calibration!H$6,IF((Calibration!F$7&lt;AJ132)*AND(AJ132&lt;Calibration!F$9),Calibration!H$8,IF((Calibration!F$9&lt;AJ132)*AND(AJ132&lt;Calibration!F$11),Calibration!H$10,IF((Calibration!F$11&lt;AJ132)*AND(AJ132&lt;Calibration!F$13),Calibration!H$12,IF((Calibration!F$13&lt;AJ132)*AND(AJ132&lt;Calibration!F$15),Calibration!H$14,IF((Calibration!F$15&lt;AJ132)*AND(AJ132&lt;Calibration!F$17),Calibration!H$16,IF((Calibration!F$17&lt;AJ132)*AND(AJ132&lt;Calibration!F$19),Calibration!H$18,IF((Calibration!F$19&lt;AJ132)*AND(AJ132&lt;Calibration!F$21),Calibration!H$20,IF((Calibration!F$21&lt;AJ132)*AND(AJ132&lt;Calibration!F$23),Calibration!H$22,IF((Calibration!F$23&lt;AJ132)*AND(AJ132&lt;Calibration!F$25),Calibration!H$24,Calibration!H$26))))))))))</f>
        <v>75486.133333333346</v>
      </c>
      <c r="AO132" s="59">
        <f t="shared" si="130"/>
        <v>335.49392592592596</v>
      </c>
      <c r="AP132" s="109"/>
      <c r="AQ132" s="94">
        <f>P131/O131</f>
        <v>0</v>
      </c>
      <c r="AR132" s="62"/>
      <c r="AS132" s="64">
        <f>(((AA133+AA134)/2)-((AA131+AA132)/2))/((AA131+AA132)/2)*100</f>
        <v>23.135016520322939</v>
      </c>
      <c r="AT132" s="62"/>
      <c r="AU132" s="64"/>
      <c r="AV132" s="65"/>
      <c r="AW132" s="54"/>
      <c r="AX132" s="64"/>
      <c r="AY132" s="64"/>
      <c r="AZ132" s="66"/>
      <c r="BA132" s="64"/>
      <c r="BB132" s="64"/>
      <c r="BC132" s="67"/>
    </row>
    <row r="133" spans="1:55" ht="15" thickBot="1" x14ac:dyDescent="0.55000000000000004">
      <c r="A133" s="162"/>
      <c r="B133" s="153"/>
      <c r="C133" s="163"/>
      <c r="D133" s="153"/>
      <c r="E133" s="164"/>
      <c r="F133" s="158"/>
      <c r="G133" s="153"/>
      <c r="H133" s="153"/>
      <c r="I133" s="153"/>
      <c r="J133" s="153"/>
      <c r="K133" s="153"/>
      <c r="L133" s="153"/>
      <c r="M133" s="165"/>
      <c r="N133" s="158"/>
      <c r="O133" s="153"/>
      <c r="P133" s="153"/>
      <c r="Q133" s="153"/>
      <c r="R133" s="153"/>
      <c r="S133" s="150"/>
      <c r="T133" s="150"/>
      <c r="U133" s="150"/>
      <c r="V133" s="150"/>
      <c r="W133" s="150"/>
      <c r="X133" s="155"/>
      <c r="Y133" s="153"/>
      <c r="Z133" s="154"/>
      <c r="AA133" s="34">
        <f t="shared" si="135"/>
        <v>33.462709333333336</v>
      </c>
      <c r="AB133" s="52">
        <f t="shared" ref="AB133" si="137">AA133/Z131</f>
        <v>0.60841289696969703</v>
      </c>
      <c r="AC133" s="53"/>
      <c r="AD133" s="54">
        <v>15</v>
      </c>
      <c r="AE133" s="54">
        <v>15</v>
      </c>
      <c r="AF133" s="72">
        <v>15</v>
      </c>
      <c r="AG133" s="56"/>
      <c r="AH133" s="57">
        <f>AC133-C131</f>
        <v>0</v>
      </c>
      <c r="AI133" s="55"/>
      <c r="AJ133" s="55">
        <v>86.5</v>
      </c>
      <c r="AK133" s="58">
        <f t="shared" si="127"/>
        <v>225</v>
      </c>
      <c r="AL133" s="58">
        <f t="shared" si="128"/>
        <v>3375</v>
      </c>
      <c r="AM133" s="52">
        <f t="shared" si="129"/>
        <v>0</v>
      </c>
      <c r="AN133" s="41">
        <f>AJ133*1000*IF((Calibration!H$6&lt;AJ133)*AND(AJ133&lt;Calibration!F$7),Calibration!H$6,IF((Calibration!F$7&lt;AJ133)*AND(AJ133&lt;Calibration!F$9),Calibration!H$8,IF((Calibration!F$9&lt;AJ133)*AND(AJ133&lt;Calibration!F$11),Calibration!H$10,IF((Calibration!F$11&lt;AJ133)*AND(AJ133&lt;Calibration!F$13),Calibration!H$12,IF((Calibration!F$13&lt;AJ133)*AND(AJ133&lt;Calibration!F$15),Calibration!H$14,IF((Calibration!F$15&lt;AJ133)*AND(AJ133&lt;Calibration!F$17),Calibration!H$16,IF((Calibration!F$17&lt;AJ133)*AND(AJ133&lt;Calibration!F$19),Calibration!H$18,IF((Calibration!F$19&lt;AJ133)*AND(AJ133&lt;Calibration!F$21),Calibration!H$20,IF((Calibration!F$21&lt;AJ133)*AND(AJ133&lt;Calibration!F$23),Calibration!H$22,IF((Calibration!F$23&lt;AJ133)*AND(AJ133&lt;Calibration!F$25),Calibration!H$24,Calibration!H$26))))))))))</f>
        <v>87999.333333333343</v>
      </c>
      <c r="AO133" s="59">
        <f t="shared" si="130"/>
        <v>391.10814814814819</v>
      </c>
      <c r="AP133" s="109"/>
      <c r="AQ133" s="94">
        <f>P131/O131</f>
        <v>0</v>
      </c>
      <c r="AR133" s="62"/>
      <c r="AS133" s="64">
        <f>(((AA133+AA134)/2)-((AA131+AA132)/2))/((AA131+AA132)/2)*100</f>
        <v>23.135016520322939</v>
      </c>
      <c r="AT133" s="62"/>
      <c r="AU133" s="64"/>
      <c r="AV133" s="65"/>
      <c r="AW133" s="54"/>
      <c r="AX133" s="64"/>
      <c r="AY133" s="64"/>
      <c r="AZ133" s="66"/>
      <c r="BA133" s="64"/>
      <c r="BB133" s="64"/>
      <c r="BC133" s="67"/>
    </row>
    <row r="134" spans="1:55" ht="15" thickBot="1" x14ac:dyDescent="0.55000000000000004">
      <c r="A134" s="162"/>
      <c r="B134" s="157"/>
      <c r="C134" s="169"/>
      <c r="D134" s="157"/>
      <c r="E134" s="171"/>
      <c r="F134" s="158"/>
      <c r="G134" s="157"/>
      <c r="H134" s="157"/>
      <c r="I134" s="157"/>
      <c r="J134" s="157"/>
      <c r="K134" s="157"/>
      <c r="L134" s="157"/>
      <c r="M134" s="173"/>
      <c r="N134" s="158"/>
      <c r="O134" s="157"/>
      <c r="P134" s="157"/>
      <c r="Q134" s="157"/>
      <c r="R134" s="157"/>
      <c r="S134" s="150"/>
      <c r="T134" s="150"/>
      <c r="U134" s="150"/>
      <c r="V134" s="150"/>
      <c r="W134" s="150"/>
      <c r="X134" s="158"/>
      <c r="Y134" s="157"/>
      <c r="Z134" s="161"/>
      <c r="AA134" s="34">
        <f t="shared" si="135"/>
        <v>35.236938666666667</v>
      </c>
      <c r="AB134" s="87">
        <f t="shared" ref="AB134" si="138">AA134/Z131</f>
        <v>0.64067161212121215</v>
      </c>
      <c r="AC134" s="110"/>
      <c r="AD134" s="111">
        <v>15</v>
      </c>
      <c r="AE134" s="111">
        <v>15</v>
      </c>
      <c r="AF134" s="112">
        <v>15</v>
      </c>
      <c r="AG134" s="113"/>
      <c r="AH134" s="114">
        <f>AH133</f>
        <v>0</v>
      </c>
      <c r="AI134" s="112"/>
      <c r="AJ134" s="72">
        <v>90.5</v>
      </c>
      <c r="AK134" s="115">
        <f t="shared" si="127"/>
        <v>225</v>
      </c>
      <c r="AL134" s="115">
        <f t="shared" si="128"/>
        <v>3375</v>
      </c>
      <c r="AM134" s="116">
        <f t="shared" si="129"/>
        <v>0</v>
      </c>
      <c r="AN134" s="41">
        <f>AJ134*1000*IF((Calibration!H$6&lt;AJ134)*AND(AJ134&lt;Calibration!F$7),Calibration!H$6,IF((Calibration!F$7&lt;AJ134)*AND(AJ134&lt;Calibration!F$9),Calibration!H$8,IF((Calibration!F$9&lt;AJ134)*AND(AJ134&lt;Calibration!F$11),Calibration!H$10,IF((Calibration!F$11&lt;AJ134)*AND(AJ134&lt;Calibration!F$13),Calibration!H$12,IF((Calibration!F$13&lt;AJ134)*AND(AJ134&lt;Calibration!F$15),Calibration!H$14,IF((Calibration!F$15&lt;AJ134)*AND(AJ134&lt;Calibration!F$17),Calibration!H$16,IF((Calibration!F$17&lt;AJ134)*AND(AJ134&lt;Calibration!F$19),Calibration!H$18,IF((Calibration!F$19&lt;AJ134)*AND(AJ134&lt;Calibration!F$21),Calibration!H$20,IF((Calibration!F$21&lt;AJ134)*AND(AJ134&lt;Calibration!F$23),Calibration!H$22,IF((Calibration!F$23&lt;AJ134)*AND(AJ134&lt;Calibration!F$25),Calibration!H$24,Calibration!H$26))))))))))</f>
        <v>92068.666666666672</v>
      </c>
      <c r="AO134" s="117">
        <f t="shared" si="130"/>
        <v>409.19407407407408</v>
      </c>
      <c r="AP134" s="118"/>
      <c r="AQ134" s="119">
        <f>P131/O131</f>
        <v>0</v>
      </c>
      <c r="AR134" s="120"/>
      <c r="AS134" s="121">
        <f>(((AA133+AA134)/2)-((AA131+AA132)/2))/((AA131+AA132)/2)*100</f>
        <v>23.135016520322939</v>
      </c>
      <c r="AT134" s="120"/>
      <c r="AU134" s="121"/>
      <c r="AV134" s="122"/>
      <c r="AW134" s="111"/>
      <c r="AX134" s="121"/>
      <c r="AY134" s="121"/>
      <c r="AZ134" s="123"/>
      <c r="BA134" s="121"/>
      <c r="BB134" s="121"/>
      <c r="BC134" s="124"/>
    </row>
    <row r="135" spans="1:55" ht="15" thickBot="1" x14ac:dyDescent="0.55000000000000004">
      <c r="A135" s="166">
        <v>34</v>
      </c>
      <c r="B135" s="153"/>
      <c r="C135" s="163"/>
      <c r="D135" s="153"/>
      <c r="E135" s="164"/>
      <c r="F135" s="157"/>
      <c r="G135" s="153"/>
      <c r="H135" s="153"/>
      <c r="I135" s="153"/>
      <c r="J135" s="153"/>
      <c r="K135" s="153"/>
      <c r="L135" s="153"/>
      <c r="M135" s="165"/>
      <c r="N135" s="157" t="s">
        <v>72</v>
      </c>
      <c r="O135" s="153">
        <v>11</v>
      </c>
      <c r="P135" s="153"/>
      <c r="Q135" s="153"/>
      <c r="R135" s="153"/>
      <c r="S135" s="151"/>
      <c r="T135" s="151"/>
      <c r="U135" s="151"/>
      <c r="V135" s="151"/>
      <c r="W135" s="151"/>
      <c r="X135" s="157"/>
      <c r="Y135" s="153"/>
      <c r="Z135" s="154">
        <f>LOOKUP(N135,$BU$4:$BU$14,$BT$4:$BT$14)</f>
        <v>50</v>
      </c>
      <c r="AA135" s="34">
        <f t="shared" si="135"/>
        <v>30.934432533333339</v>
      </c>
      <c r="AB135" s="35">
        <f t="shared" ref="AB135" si="139">AA135/Z135</f>
        <v>0.61868865066666678</v>
      </c>
      <c r="AC135" s="36"/>
      <c r="AD135" s="37">
        <v>15</v>
      </c>
      <c r="AE135" s="37">
        <v>15</v>
      </c>
      <c r="AF135" s="93">
        <v>15</v>
      </c>
      <c r="AG135" s="39"/>
      <c r="AH135" s="40">
        <f>AC135-C135</f>
        <v>0</v>
      </c>
      <c r="AI135" s="38"/>
      <c r="AJ135" s="38">
        <v>80.8</v>
      </c>
      <c r="AK135" s="41">
        <f t="shared" si="127"/>
        <v>225</v>
      </c>
      <c r="AL135" s="41">
        <f t="shared" si="128"/>
        <v>3375</v>
      </c>
      <c r="AM135" s="35">
        <f t="shared" si="129"/>
        <v>0</v>
      </c>
      <c r="AN135" s="41">
        <f>AJ135*1000*IF((Calibration!H$6&lt;AJ135)*AND(AJ135&lt;Calibration!F$7),Calibration!H$6,IF((Calibration!F$7&lt;AJ135)*AND(AJ135&lt;Calibration!F$9),Calibration!H$8,IF((Calibration!F$9&lt;AJ135)*AND(AJ135&lt;Calibration!F$11),Calibration!H$10,IF((Calibration!F$11&lt;AJ135)*AND(AJ135&lt;Calibration!F$13),Calibration!H$12,IF((Calibration!F$13&lt;AJ135)*AND(AJ135&lt;Calibration!F$15),Calibration!H$14,IF((Calibration!F$15&lt;AJ135)*AND(AJ135&lt;Calibration!F$17),Calibration!H$16,IF((Calibration!F$17&lt;AJ135)*AND(AJ135&lt;Calibration!F$19),Calibration!H$18,IF((Calibration!F$19&lt;AJ135)*AND(AJ135&lt;Calibration!F$21),Calibration!H$20,IF((Calibration!F$21&lt;AJ135)*AND(AJ135&lt;Calibration!F$23),Calibration!H$22,IF((Calibration!F$23&lt;AJ135)*AND(AJ135&lt;Calibration!F$25),Calibration!H$24,Calibration!H$26))))))))))</f>
        <v>82200.53333333334</v>
      </c>
      <c r="AO135" s="42">
        <f t="shared" si="130"/>
        <v>365.33570370370376</v>
      </c>
      <c r="AP135" s="125"/>
      <c r="AQ135" s="34">
        <f>P135/O135</f>
        <v>0</v>
      </c>
      <c r="AR135" s="45"/>
      <c r="AS135" s="47">
        <f>(((AA137+AA138)/2)-((AA135+AA136)/2))/((AA135+AA136)/2)*100</f>
        <v>22.548184076614078</v>
      </c>
      <c r="AT135" s="45"/>
      <c r="AU135" s="47"/>
      <c r="AV135" s="48"/>
      <c r="AW135" s="37"/>
      <c r="AX135" s="47"/>
      <c r="AY135" s="47"/>
      <c r="AZ135" s="49"/>
      <c r="BA135" s="47"/>
      <c r="BB135" s="47"/>
      <c r="BC135" s="50"/>
    </row>
    <row r="136" spans="1:55" ht="15" thickBot="1" x14ac:dyDescent="0.55000000000000004">
      <c r="A136" s="162"/>
      <c r="B136" s="153"/>
      <c r="C136" s="163"/>
      <c r="D136" s="153"/>
      <c r="E136" s="164"/>
      <c r="F136" s="158"/>
      <c r="G136" s="153"/>
      <c r="H136" s="153"/>
      <c r="I136" s="153"/>
      <c r="J136" s="153"/>
      <c r="K136" s="153"/>
      <c r="L136" s="153"/>
      <c r="M136" s="165"/>
      <c r="N136" s="158"/>
      <c r="O136" s="153"/>
      <c r="P136" s="153"/>
      <c r="Q136" s="153"/>
      <c r="R136" s="153"/>
      <c r="S136" s="150"/>
      <c r="T136" s="150"/>
      <c r="U136" s="150"/>
      <c r="V136" s="150"/>
      <c r="W136" s="150"/>
      <c r="X136" s="159"/>
      <c r="Y136" s="153"/>
      <c r="Z136" s="154"/>
      <c r="AA136" s="34">
        <f t="shared" si="135"/>
        <v>30.047317866666667</v>
      </c>
      <c r="AB136" s="52">
        <f t="shared" ref="AB136" si="140">AA136/Z135</f>
        <v>0.60094635733333335</v>
      </c>
      <c r="AC136" s="53"/>
      <c r="AD136" s="54">
        <v>15</v>
      </c>
      <c r="AE136" s="54">
        <v>15</v>
      </c>
      <c r="AF136" s="72">
        <v>15</v>
      </c>
      <c r="AG136" s="56"/>
      <c r="AH136" s="57">
        <f>AC136-C135</f>
        <v>0</v>
      </c>
      <c r="AI136" s="55"/>
      <c r="AJ136" s="55">
        <v>78.8</v>
      </c>
      <c r="AK136" s="58">
        <f t="shared" si="127"/>
        <v>225</v>
      </c>
      <c r="AL136" s="58">
        <f t="shared" si="128"/>
        <v>3375</v>
      </c>
      <c r="AM136" s="52">
        <f t="shared" si="129"/>
        <v>0</v>
      </c>
      <c r="AN136" s="41">
        <f>AJ136*1000*IF((Calibration!H$6&lt;AJ136)*AND(AJ136&lt;Calibration!F$7),Calibration!H$6,IF((Calibration!F$7&lt;AJ136)*AND(AJ136&lt;Calibration!F$9),Calibration!H$8,IF((Calibration!F$9&lt;AJ136)*AND(AJ136&lt;Calibration!F$11),Calibration!H$10,IF((Calibration!F$11&lt;AJ136)*AND(AJ136&lt;Calibration!F$13),Calibration!H$12,IF((Calibration!F$13&lt;AJ136)*AND(AJ136&lt;Calibration!F$15),Calibration!H$14,IF((Calibration!F$15&lt;AJ136)*AND(AJ136&lt;Calibration!F$17),Calibration!H$16,IF((Calibration!F$17&lt;AJ136)*AND(AJ136&lt;Calibration!F$19),Calibration!H$18,IF((Calibration!F$19&lt;AJ136)*AND(AJ136&lt;Calibration!F$21),Calibration!H$20,IF((Calibration!F$21&lt;AJ136)*AND(AJ136&lt;Calibration!F$23),Calibration!H$22,IF((Calibration!F$23&lt;AJ136)*AND(AJ136&lt;Calibration!F$25),Calibration!H$24,Calibration!H$26))))))))))</f>
        <v>80165.866666666669</v>
      </c>
      <c r="AO136" s="59">
        <f t="shared" si="130"/>
        <v>356.29274074074073</v>
      </c>
      <c r="AP136" s="109"/>
      <c r="AQ136" s="94">
        <f>P135/O135</f>
        <v>0</v>
      </c>
      <c r="AR136" s="62"/>
      <c r="AS136" s="64">
        <f>(((AA137+AA138)/2)-((AA135+AA136)/2))/((AA135+AA136)/2)*100</f>
        <v>22.548184076614078</v>
      </c>
      <c r="AT136" s="62"/>
      <c r="AU136" s="64"/>
      <c r="AV136" s="65"/>
      <c r="AW136" s="54"/>
      <c r="AX136" s="64"/>
      <c r="AY136" s="64"/>
      <c r="AZ136" s="66"/>
      <c r="BA136" s="64"/>
      <c r="BB136" s="64"/>
      <c r="BC136" s="67"/>
    </row>
    <row r="137" spans="1:55" ht="15" thickBot="1" x14ac:dyDescent="0.55000000000000004">
      <c r="A137" s="162"/>
      <c r="B137" s="153"/>
      <c r="C137" s="163"/>
      <c r="D137" s="153"/>
      <c r="E137" s="164"/>
      <c r="F137" s="158"/>
      <c r="G137" s="153"/>
      <c r="H137" s="153"/>
      <c r="I137" s="153"/>
      <c r="J137" s="153"/>
      <c r="K137" s="153"/>
      <c r="L137" s="153"/>
      <c r="M137" s="165"/>
      <c r="N137" s="158"/>
      <c r="O137" s="153"/>
      <c r="P137" s="153"/>
      <c r="Q137" s="153"/>
      <c r="R137" s="153"/>
      <c r="S137" s="150"/>
      <c r="T137" s="150"/>
      <c r="U137" s="150"/>
      <c r="V137" s="150"/>
      <c r="W137" s="150"/>
      <c r="X137" s="155"/>
      <c r="Y137" s="153"/>
      <c r="Z137" s="154"/>
      <c r="AA137" s="34">
        <f t="shared" si="135"/>
        <v>37.632148266666675</v>
      </c>
      <c r="AB137" s="52">
        <f t="shared" ref="AB137" si="141">AA137/Z135</f>
        <v>0.75264296533333352</v>
      </c>
      <c r="AC137" s="53"/>
      <c r="AD137" s="54">
        <v>15</v>
      </c>
      <c r="AE137" s="54">
        <v>15</v>
      </c>
      <c r="AF137" s="72">
        <v>15</v>
      </c>
      <c r="AG137" s="56"/>
      <c r="AH137" s="57">
        <f>AC137-C135</f>
        <v>0</v>
      </c>
      <c r="AI137" s="55"/>
      <c r="AJ137" s="55">
        <v>95.9</v>
      </c>
      <c r="AK137" s="58">
        <f t="shared" si="127"/>
        <v>225</v>
      </c>
      <c r="AL137" s="58">
        <f t="shared" si="128"/>
        <v>3375</v>
      </c>
      <c r="AM137" s="52">
        <f t="shared" si="129"/>
        <v>0</v>
      </c>
      <c r="AN137" s="41">
        <f>AJ137*1000*IF((Calibration!H$6&lt;AJ137)*AND(AJ137&lt;Calibration!F$7),Calibration!H$6,IF((Calibration!F$7&lt;AJ137)*AND(AJ137&lt;Calibration!F$9),Calibration!H$8,IF((Calibration!F$9&lt;AJ137)*AND(AJ137&lt;Calibration!F$11),Calibration!H$10,IF((Calibration!F$11&lt;AJ137)*AND(AJ137&lt;Calibration!F$13),Calibration!H$12,IF((Calibration!F$13&lt;AJ137)*AND(AJ137&lt;Calibration!F$15),Calibration!H$14,IF((Calibration!F$15&lt;AJ137)*AND(AJ137&lt;Calibration!F$17),Calibration!H$16,IF((Calibration!F$17&lt;AJ137)*AND(AJ137&lt;Calibration!F$19),Calibration!H$18,IF((Calibration!F$19&lt;AJ137)*AND(AJ137&lt;Calibration!F$21),Calibration!H$20,IF((Calibration!F$21&lt;AJ137)*AND(AJ137&lt;Calibration!F$23),Calibration!H$22,IF((Calibration!F$23&lt;AJ137)*AND(AJ137&lt;Calibration!F$25),Calibration!H$24,Calibration!H$26))))))))))</f>
        <v>97562.266666666677</v>
      </c>
      <c r="AO137" s="59">
        <f t="shared" si="130"/>
        <v>433.61007407407413</v>
      </c>
      <c r="AP137" s="109"/>
      <c r="AQ137" s="94">
        <f>P135/O135</f>
        <v>0</v>
      </c>
      <c r="AR137" s="62"/>
      <c r="AS137" s="64">
        <f>(((AA137+AA138)/2)-((AA135+AA136)/2))/((AA135+AA136)/2)*100</f>
        <v>22.548184076614078</v>
      </c>
      <c r="AT137" s="62"/>
      <c r="AU137" s="64"/>
      <c r="AV137" s="65"/>
      <c r="AW137" s="54"/>
      <c r="AX137" s="64"/>
      <c r="AY137" s="64"/>
      <c r="AZ137" s="66"/>
      <c r="BA137" s="64"/>
      <c r="BB137" s="64"/>
      <c r="BC137" s="67"/>
    </row>
    <row r="138" spans="1:55" ht="15" thickBot="1" x14ac:dyDescent="0.55000000000000004">
      <c r="A138" s="167"/>
      <c r="B138" s="153"/>
      <c r="C138" s="163"/>
      <c r="D138" s="153"/>
      <c r="E138" s="164"/>
      <c r="F138" s="156"/>
      <c r="G138" s="153"/>
      <c r="H138" s="153"/>
      <c r="I138" s="153"/>
      <c r="J138" s="153"/>
      <c r="K138" s="153"/>
      <c r="L138" s="153"/>
      <c r="M138" s="165"/>
      <c r="N138" s="156"/>
      <c r="O138" s="153"/>
      <c r="P138" s="153"/>
      <c r="Q138" s="153"/>
      <c r="R138" s="153"/>
      <c r="S138" s="152"/>
      <c r="T138" s="152"/>
      <c r="U138" s="152"/>
      <c r="V138" s="152"/>
      <c r="W138" s="152"/>
      <c r="X138" s="156"/>
      <c r="Y138" s="153"/>
      <c r="Z138" s="154"/>
      <c r="AA138" s="34">
        <f t="shared" si="135"/>
        <v>37.099879466666671</v>
      </c>
      <c r="AB138" s="87">
        <f t="shared" ref="AB138" si="142">AA138/Z135</f>
        <v>0.74199758933333337</v>
      </c>
      <c r="AC138" s="70"/>
      <c r="AD138" s="71">
        <v>15</v>
      </c>
      <c r="AE138" s="71">
        <v>15</v>
      </c>
      <c r="AF138" s="72">
        <v>15</v>
      </c>
      <c r="AG138" s="73"/>
      <c r="AH138" s="74">
        <f>AH137</f>
        <v>0</v>
      </c>
      <c r="AI138" s="72"/>
      <c r="AJ138" s="72">
        <v>94.7</v>
      </c>
      <c r="AK138" s="75">
        <f t="shared" si="127"/>
        <v>225</v>
      </c>
      <c r="AL138" s="75">
        <f t="shared" si="128"/>
        <v>3375</v>
      </c>
      <c r="AM138" s="69">
        <f t="shared" si="129"/>
        <v>0</v>
      </c>
      <c r="AN138" s="41">
        <f>AJ138*1000*IF((Calibration!H$6&lt;AJ138)*AND(AJ138&lt;Calibration!F$7),Calibration!H$6,IF((Calibration!F$7&lt;AJ138)*AND(AJ138&lt;Calibration!F$9),Calibration!H$8,IF((Calibration!F$9&lt;AJ138)*AND(AJ138&lt;Calibration!F$11),Calibration!H$10,IF((Calibration!F$11&lt;AJ138)*AND(AJ138&lt;Calibration!F$13),Calibration!H$12,IF((Calibration!F$13&lt;AJ138)*AND(AJ138&lt;Calibration!F$15),Calibration!H$14,IF((Calibration!F$15&lt;AJ138)*AND(AJ138&lt;Calibration!F$17),Calibration!H$16,IF((Calibration!F$17&lt;AJ138)*AND(AJ138&lt;Calibration!F$19),Calibration!H$18,IF((Calibration!F$19&lt;AJ138)*AND(AJ138&lt;Calibration!F$21),Calibration!H$20,IF((Calibration!F$21&lt;AJ138)*AND(AJ138&lt;Calibration!F$23),Calibration!H$22,IF((Calibration!F$23&lt;AJ138)*AND(AJ138&lt;Calibration!F$25),Calibration!H$24,Calibration!H$26))))))))))</f>
        <v>96341.466666666674</v>
      </c>
      <c r="AO138" s="76">
        <f t="shared" si="130"/>
        <v>428.18429629629634</v>
      </c>
      <c r="AP138" s="88"/>
      <c r="AQ138" s="89">
        <f>P135/O135</f>
        <v>0</v>
      </c>
      <c r="AR138" s="79"/>
      <c r="AS138" s="81">
        <f>(((AA137+AA138)/2)-((AA135+AA136)/2))/((AA135+AA136)/2)*100</f>
        <v>22.548184076614078</v>
      </c>
      <c r="AT138" s="79"/>
      <c r="AU138" s="81"/>
      <c r="AV138" s="82"/>
      <c r="AW138" s="71"/>
      <c r="AX138" s="81"/>
      <c r="AY138" s="81"/>
      <c r="AZ138" s="83"/>
      <c r="BA138" s="81"/>
      <c r="BB138" s="81"/>
      <c r="BC138" s="84"/>
    </row>
    <row r="139" spans="1:55" ht="15" thickBot="1" x14ac:dyDescent="0.55000000000000004">
      <c r="A139" s="162">
        <v>35</v>
      </c>
      <c r="B139" s="156"/>
      <c r="C139" s="168"/>
      <c r="D139" s="156"/>
      <c r="E139" s="170"/>
      <c r="F139" s="158"/>
      <c r="G139" s="156"/>
      <c r="H139" s="156"/>
      <c r="I139" s="156"/>
      <c r="J139" s="156"/>
      <c r="K139" s="156"/>
      <c r="L139" s="156"/>
      <c r="M139" s="172"/>
      <c r="N139" s="158" t="s">
        <v>74</v>
      </c>
      <c r="O139" s="156">
        <v>11</v>
      </c>
      <c r="P139" s="156"/>
      <c r="Q139" s="156"/>
      <c r="R139" s="156"/>
      <c r="S139" s="150"/>
      <c r="T139" s="150"/>
      <c r="U139" s="150"/>
      <c r="V139" s="150"/>
      <c r="W139" s="150"/>
      <c r="X139" s="158"/>
      <c r="Y139" s="156"/>
      <c r="Z139" s="160">
        <f>LOOKUP(N139,$BU$4:$BU$14,$BT$4:$BT$14)</f>
        <v>60</v>
      </c>
      <c r="AA139" s="34">
        <f t="shared" si="135"/>
        <v>26.676282133333345</v>
      </c>
      <c r="AB139" s="35">
        <f t="shared" ref="AB139" si="143">AA139/Z139</f>
        <v>0.44460470222222243</v>
      </c>
      <c r="AC139" s="96"/>
      <c r="AD139" s="97">
        <v>15</v>
      </c>
      <c r="AE139" s="97">
        <v>15</v>
      </c>
      <c r="AF139" s="98">
        <v>15</v>
      </c>
      <c r="AG139" s="99"/>
      <c r="AH139" s="100">
        <f>AC139-C139</f>
        <v>0</v>
      </c>
      <c r="AI139" s="101"/>
      <c r="AJ139" s="38">
        <v>71.2</v>
      </c>
      <c r="AK139" s="102">
        <f t="shared" si="127"/>
        <v>225</v>
      </c>
      <c r="AL139" s="102">
        <f t="shared" si="128"/>
        <v>3375</v>
      </c>
      <c r="AM139" s="95">
        <f t="shared" si="129"/>
        <v>0</v>
      </c>
      <c r="AN139" s="41">
        <f>AJ139*1000*IF((Calibration!H$6&lt;AJ139)*AND(AJ139&lt;Calibration!F$7),Calibration!H$6,IF((Calibration!F$7&lt;AJ139)*AND(AJ139&lt;Calibration!F$9),Calibration!H$8,IF((Calibration!F$9&lt;AJ139)*AND(AJ139&lt;Calibration!F$11),Calibration!H$10,IF((Calibration!F$11&lt;AJ139)*AND(AJ139&lt;Calibration!F$13),Calibration!H$12,IF((Calibration!F$13&lt;AJ139)*AND(AJ139&lt;Calibration!F$15),Calibration!H$14,IF((Calibration!F$15&lt;AJ139)*AND(AJ139&lt;Calibration!F$17),Calibration!H$16,IF((Calibration!F$17&lt;AJ139)*AND(AJ139&lt;Calibration!F$19),Calibration!H$18,IF((Calibration!F$19&lt;AJ139)*AND(AJ139&lt;Calibration!F$21),Calibration!H$20,IF((Calibration!F$21&lt;AJ139)*AND(AJ139&lt;Calibration!F$23),Calibration!H$22,IF((Calibration!F$23&lt;AJ139)*AND(AJ139&lt;Calibration!F$25),Calibration!H$24,Calibration!H$26))))))))))</f>
        <v>72434.133333333346</v>
      </c>
      <c r="AO139" s="103">
        <f t="shared" si="130"/>
        <v>321.92948148148156</v>
      </c>
      <c r="AP139" s="43"/>
      <c r="AQ139" s="34">
        <f>P139/O139</f>
        <v>0</v>
      </c>
      <c r="AR139" s="104"/>
      <c r="AS139" s="105">
        <f>(((AA141+AA142)/2)-((AA139+AA140)/2))/((AA139+AA140)/2)*100</f>
        <v>23.054591538947271</v>
      </c>
      <c r="AT139" s="104"/>
      <c r="AU139" s="105"/>
      <c r="AV139" s="106"/>
      <c r="AW139" s="97"/>
      <c r="AX139" s="105"/>
      <c r="AY139" s="105"/>
      <c r="AZ139" s="107"/>
      <c r="BA139" s="105"/>
      <c r="BB139" s="105"/>
      <c r="BC139" s="108"/>
    </row>
    <row r="140" spans="1:55" ht="15" thickBot="1" x14ac:dyDescent="0.55000000000000004">
      <c r="A140" s="162"/>
      <c r="B140" s="153"/>
      <c r="C140" s="163"/>
      <c r="D140" s="153"/>
      <c r="E140" s="164"/>
      <c r="F140" s="158"/>
      <c r="G140" s="153"/>
      <c r="H140" s="153"/>
      <c r="I140" s="153"/>
      <c r="J140" s="153"/>
      <c r="K140" s="153"/>
      <c r="L140" s="153"/>
      <c r="M140" s="165"/>
      <c r="N140" s="158"/>
      <c r="O140" s="153"/>
      <c r="P140" s="153"/>
      <c r="Q140" s="153"/>
      <c r="R140" s="153"/>
      <c r="S140" s="150"/>
      <c r="T140" s="150"/>
      <c r="U140" s="150"/>
      <c r="V140" s="150"/>
      <c r="W140" s="150"/>
      <c r="X140" s="159"/>
      <c r="Y140" s="153"/>
      <c r="Z140" s="154"/>
      <c r="AA140" s="34">
        <f t="shared" si="135"/>
        <v>26.809349333333344</v>
      </c>
      <c r="AB140" s="52">
        <f t="shared" ref="AB140" si="144">AA140/Z139</f>
        <v>0.44682248888888909</v>
      </c>
      <c r="AC140" s="53"/>
      <c r="AD140" s="54">
        <v>15</v>
      </c>
      <c r="AE140" s="54">
        <v>15</v>
      </c>
      <c r="AF140" s="72">
        <v>15</v>
      </c>
      <c r="AG140" s="56"/>
      <c r="AH140" s="57">
        <f>AC140-C139</f>
        <v>0</v>
      </c>
      <c r="AI140" s="55"/>
      <c r="AJ140" s="55">
        <v>71.5</v>
      </c>
      <c r="AK140" s="58">
        <f t="shared" si="127"/>
        <v>225</v>
      </c>
      <c r="AL140" s="58">
        <f t="shared" si="128"/>
        <v>3375</v>
      </c>
      <c r="AM140" s="52">
        <f t="shared" si="129"/>
        <v>0</v>
      </c>
      <c r="AN140" s="41">
        <f>AJ140*1000*IF((Calibration!H$6&lt;AJ140)*AND(AJ140&lt;Calibration!F$7),Calibration!H$6,IF((Calibration!F$7&lt;AJ140)*AND(AJ140&lt;Calibration!F$9),Calibration!H$8,IF((Calibration!F$9&lt;AJ140)*AND(AJ140&lt;Calibration!F$11),Calibration!H$10,IF((Calibration!F$11&lt;AJ140)*AND(AJ140&lt;Calibration!F$13),Calibration!H$12,IF((Calibration!F$13&lt;AJ140)*AND(AJ140&lt;Calibration!F$15),Calibration!H$14,IF((Calibration!F$15&lt;AJ140)*AND(AJ140&lt;Calibration!F$17),Calibration!H$16,IF((Calibration!F$17&lt;AJ140)*AND(AJ140&lt;Calibration!F$19),Calibration!H$18,IF((Calibration!F$19&lt;AJ140)*AND(AJ140&lt;Calibration!F$21),Calibration!H$20,IF((Calibration!F$21&lt;AJ140)*AND(AJ140&lt;Calibration!F$23),Calibration!H$22,IF((Calibration!F$23&lt;AJ140)*AND(AJ140&lt;Calibration!F$25),Calibration!H$24,Calibration!H$26))))))))))</f>
        <v>72739.333333333343</v>
      </c>
      <c r="AO140" s="59">
        <f t="shared" si="130"/>
        <v>323.28592592592599</v>
      </c>
      <c r="AP140" s="109"/>
      <c r="AQ140" s="94">
        <f>P139/O139</f>
        <v>0</v>
      </c>
      <c r="AR140" s="62"/>
      <c r="AS140" s="64">
        <f>(((AA141+AA142)/2)-((AA139+AA140)/2))/((AA139+AA140)/2)*100</f>
        <v>23.054591538947271</v>
      </c>
      <c r="AT140" s="62"/>
      <c r="AU140" s="64"/>
      <c r="AV140" s="65"/>
      <c r="AW140" s="54"/>
      <c r="AX140" s="64"/>
      <c r="AY140" s="64"/>
      <c r="AZ140" s="66"/>
      <c r="BA140" s="64"/>
      <c r="BB140" s="64"/>
      <c r="BC140" s="67"/>
    </row>
    <row r="141" spans="1:55" ht="15" thickBot="1" x14ac:dyDescent="0.55000000000000004">
      <c r="A141" s="162"/>
      <c r="B141" s="153"/>
      <c r="C141" s="163"/>
      <c r="D141" s="153"/>
      <c r="E141" s="164"/>
      <c r="F141" s="158"/>
      <c r="G141" s="153"/>
      <c r="H141" s="153"/>
      <c r="I141" s="153"/>
      <c r="J141" s="153"/>
      <c r="K141" s="153"/>
      <c r="L141" s="153"/>
      <c r="M141" s="165"/>
      <c r="N141" s="158"/>
      <c r="O141" s="153"/>
      <c r="P141" s="153"/>
      <c r="Q141" s="153"/>
      <c r="R141" s="153"/>
      <c r="S141" s="150"/>
      <c r="T141" s="150"/>
      <c r="U141" s="150"/>
      <c r="V141" s="150"/>
      <c r="W141" s="150"/>
      <c r="X141" s="155"/>
      <c r="Y141" s="153"/>
      <c r="Z141" s="154"/>
      <c r="AA141" s="34">
        <f t="shared" si="135"/>
        <v>32.753017600000007</v>
      </c>
      <c r="AB141" s="52">
        <f t="shared" ref="AB141" si="145">AA141/Z139</f>
        <v>0.54588362666666679</v>
      </c>
      <c r="AC141" s="53"/>
      <c r="AD141" s="54">
        <v>15</v>
      </c>
      <c r="AE141" s="54">
        <v>15</v>
      </c>
      <c r="AF141" s="72">
        <v>15</v>
      </c>
      <c r="AG141" s="56"/>
      <c r="AH141" s="57">
        <f>AC141-C139</f>
        <v>0</v>
      </c>
      <c r="AI141" s="55"/>
      <c r="AJ141" s="55">
        <v>84.9</v>
      </c>
      <c r="AK141" s="58">
        <f t="shared" si="127"/>
        <v>225</v>
      </c>
      <c r="AL141" s="58">
        <f t="shared" si="128"/>
        <v>3375</v>
      </c>
      <c r="AM141" s="52">
        <f t="shared" si="129"/>
        <v>0</v>
      </c>
      <c r="AN141" s="41">
        <f>AJ141*1000*IF((Calibration!H$6&lt;AJ141)*AND(AJ141&lt;Calibration!F$7),Calibration!H$6,IF((Calibration!F$7&lt;AJ141)*AND(AJ141&lt;Calibration!F$9),Calibration!H$8,IF((Calibration!F$9&lt;AJ141)*AND(AJ141&lt;Calibration!F$11),Calibration!H$10,IF((Calibration!F$11&lt;AJ141)*AND(AJ141&lt;Calibration!F$13),Calibration!H$12,IF((Calibration!F$13&lt;AJ141)*AND(AJ141&lt;Calibration!F$15),Calibration!H$14,IF((Calibration!F$15&lt;AJ141)*AND(AJ141&lt;Calibration!F$17),Calibration!H$16,IF((Calibration!F$17&lt;AJ141)*AND(AJ141&lt;Calibration!F$19),Calibration!H$18,IF((Calibration!F$19&lt;AJ141)*AND(AJ141&lt;Calibration!F$21),Calibration!H$20,IF((Calibration!F$21&lt;AJ141)*AND(AJ141&lt;Calibration!F$23),Calibration!H$22,IF((Calibration!F$23&lt;AJ141)*AND(AJ141&lt;Calibration!F$25),Calibration!H$24,Calibration!H$26))))))))))</f>
        <v>86371.6</v>
      </c>
      <c r="AO141" s="59">
        <f t="shared" si="130"/>
        <v>383.87377777777783</v>
      </c>
      <c r="AP141" s="109"/>
      <c r="AQ141" s="94">
        <f>P139/O139</f>
        <v>0</v>
      </c>
      <c r="AR141" s="62"/>
      <c r="AS141" s="64">
        <f>(((AA141+AA142)/2)-((AA139+AA140)/2))/((AA139+AA140)/2)*100</f>
        <v>23.054591538947271</v>
      </c>
      <c r="AT141" s="62"/>
      <c r="AU141" s="64"/>
      <c r="AV141" s="65"/>
      <c r="AW141" s="54"/>
      <c r="AX141" s="64"/>
      <c r="AY141" s="64"/>
      <c r="AZ141" s="66"/>
      <c r="BA141" s="64"/>
      <c r="BB141" s="64"/>
      <c r="BC141" s="67"/>
    </row>
    <row r="142" spans="1:55" ht="15" thickBot="1" x14ac:dyDescent="0.55000000000000004">
      <c r="A142" s="162"/>
      <c r="B142" s="157"/>
      <c r="C142" s="169"/>
      <c r="D142" s="157"/>
      <c r="E142" s="171"/>
      <c r="F142" s="158"/>
      <c r="G142" s="157"/>
      <c r="H142" s="157"/>
      <c r="I142" s="157"/>
      <c r="J142" s="157"/>
      <c r="K142" s="157"/>
      <c r="L142" s="157"/>
      <c r="M142" s="173"/>
      <c r="N142" s="158"/>
      <c r="O142" s="157"/>
      <c r="P142" s="157"/>
      <c r="Q142" s="157"/>
      <c r="R142" s="157"/>
      <c r="S142" s="150"/>
      <c r="T142" s="150"/>
      <c r="U142" s="150"/>
      <c r="V142" s="150"/>
      <c r="W142" s="150"/>
      <c r="X142" s="158"/>
      <c r="Y142" s="157"/>
      <c r="Z142" s="161"/>
      <c r="AA142" s="34">
        <f t="shared" si="135"/>
        <v>33.063507733333338</v>
      </c>
      <c r="AB142" s="87">
        <f t="shared" ref="AB142" si="146">AA142/Z139</f>
        <v>0.55105846222222232</v>
      </c>
      <c r="AC142" s="110"/>
      <c r="AD142" s="111">
        <v>15</v>
      </c>
      <c r="AE142" s="111">
        <v>15</v>
      </c>
      <c r="AF142" s="112">
        <v>15</v>
      </c>
      <c r="AG142" s="113"/>
      <c r="AH142" s="114">
        <f>AH141</f>
        <v>0</v>
      </c>
      <c r="AI142" s="112"/>
      <c r="AJ142" s="72">
        <v>85.6</v>
      </c>
      <c r="AK142" s="115">
        <f t="shared" si="127"/>
        <v>225</v>
      </c>
      <c r="AL142" s="115">
        <f t="shared" si="128"/>
        <v>3375</v>
      </c>
      <c r="AM142" s="116">
        <f t="shared" si="129"/>
        <v>0</v>
      </c>
      <c r="AN142" s="41">
        <f>AJ142*1000*IF((Calibration!H$6&lt;AJ142)*AND(AJ142&lt;Calibration!F$7),Calibration!H$6,IF((Calibration!F$7&lt;AJ142)*AND(AJ142&lt;Calibration!F$9),Calibration!H$8,IF((Calibration!F$9&lt;AJ142)*AND(AJ142&lt;Calibration!F$11),Calibration!H$10,IF((Calibration!F$11&lt;AJ142)*AND(AJ142&lt;Calibration!F$13),Calibration!H$12,IF((Calibration!F$13&lt;AJ142)*AND(AJ142&lt;Calibration!F$15),Calibration!H$14,IF((Calibration!F$15&lt;AJ142)*AND(AJ142&lt;Calibration!F$17),Calibration!H$16,IF((Calibration!F$17&lt;AJ142)*AND(AJ142&lt;Calibration!F$19),Calibration!H$18,IF((Calibration!F$19&lt;AJ142)*AND(AJ142&lt;Calibration!F$21),Calibration!H$20,IF((Calibration!F$21&lt;AJ142)*AND(AJ142&lt;Calibration!F$23),Calibration!H$22,IF((Calibration!F$23&lt;AJ142)*AND(AJ142&lt;Calibration!F$25),Calibration!H$24,Calibration!H$26))))))))))</f>
        <v>87083.733333333337</v>
      </c>
      <c r="AO142" s="117">
        <f t="shared" si="130"/>
        <v>387.03881481481483</v>
      </c>
      <c r="AP142" s="118"/>
      <c r="AQ142" s="119">
        <f>P139/O139</f>
        <v>0</v>
      </c>
      <c r="AR142" s="120"/>
      <c r="AS142" s="121">
        <f>(((AA141+AA142)/2)-((AA139+AA140)/2))/((AA139+AA140)/2)*100</f>
        <v>23.054591538947271</v>
      </c>
      <c r="AT142" s="120"/>
      <c r="AU142" s="121"/>
      <c r="AV142" s="122"/>
      <c r="AW142" s="111"/>
      <c r="AX142" s="121"/>
      <c r="AY142" s="121"/>
      <c r="AZ142" s="123"/>
      <c r="BA142" s="121"/>
      <c r="BB142" s="121"/>
      <c r="BC142" s="124"/>
    </row>
    <row r="143" spans="1:55" ht="15" thickBot="1" x14ac:dyDescent="0.55000000000000004">
      <c r="A143" s="166">
        <v>36</v>
      </c>
      <c r="B143" s="153"/>
      <c r="C143" s="163"/>
      <c r="D143" s="153"/>
      <c r="E143" s="164"/>
      <c r="F143" s="157"/>
      <c r="G143" s="153"/>
      <c r="H143" s="153"/>
      <c r="I143" s="153"/>
      <c r="J143" s="153"/>
      <c r="K143" s="153"/>
      <c r="L143" s="153"/>
      <c r="M143" s="165"/>
      <c r="N143" s="157" t="s">
        <v>72</v>
      </c>
      <c r="O143" s="153">
        <v>11</v>
      </c>
      <c r="P143" s="153"/>
      <c r="Q143" s="153"/>
      <c r="R143" s="153"/>
      <c r="S143" s="151"/>
      <c r="T143" s="151"/>
      <c r="U143" s="151"/>
      <c r="V143" s="151"/>
      <c r="W143" s="151"/>
      <c r="X143" s="157"/>
      <c r="Y143" s="153"/>
      <c r="Z143" s="154">
        <f>LOOKUP(N143,$BU$4:$BU$14,$BT$4:$BT$14)</f>
        <v>50</v>
      </c>
      <c r="AA143" s="34">
        <f t="shared" si="135"/>
        <v>27.785175466666669</v>
      </c>
      <c r="AB143" s="35">
        <f t="shared" ref="AB143" si="147">AA143/Z143</f>
        <v>0.55570350933333335</v>
      </c>
      <c r="AC143" s="36"/>
      <c r="AD143" s="37">
        <v>15</v>
      </c>
      <c r="AE143" s="37">
        <v>15</v>
      </c>
      <c r="AF143" s="93">
        <v>15</v>
      </c>
      <c r="AG143" s="39"/>
      <c r="AH143" s="40">
        <f>AC143-C143</f>
        <v>0</v>
      </c>
      <c r="AI143" s="38"/>
      <c r="AJ143" s="38">
        <v>73.7</v>
      </c>
      <c r="AK143" s="41">
        <f t="shared" si="127"/>
        <v>225</v>
      </c>
      <c r="AL143" s="41">
        <f t="shared" si="128"/>
        <v>3375</v>
      </c>
      <c r="AM143" s="35">
        <f t="shared" si="129"/>
        <v>0</v>
      </c>
      <c r="AN143" s="41">
        <f>AJ143*1000*IF((Calibration!H$6&lt;AJ143)*AND(AJ143&lt;Calibration!F$7),Calibration!H$6,IF((Calibration!F$7&lt;AJ143)*AND(AJ143&lt;Calibration!F$9),Calibration!H$8,IF((Calibration!F$9&lt;AJ143)*AND(AJ143&lt;Calibration!F$11),Calibration!H$10,IF((Calibration!F$11&lt;AJ143)*AND(AJ143&lt;Calibration!F$13),Calibration!H$12,IF((Calibration!F$13&lt;AJ143)*AND(AJ143&lt;Calibration!F$15),Calibration!H$14,IF((Calibration!F$15&lt;AJ143)*AND(AJ143&lt;Calibration!F$17),Calibration!H$16,IF((Calibration!F$17&lt;AJ143)*AND(AJ143&lt;Calibration!F$19),Calibration!H$18,IF((Calibration!F$19&lt;AJ143)*AND(AJ143&lt;Calibration!F$21),Calibration!H$20,IF((Calibration!F$21&lt;AJ143)*AND(AJ143&lt;Calibration!F$23),Calibration!H$22,IF((Calibration!F$23&lt;AJ143)*AND(AJ143&lt;Calibration!F$25),Calibration!H$24,Calibration!H$26))))))))))</f>
        <v>74977.466666666674</v>
      </c>
      <c r="AO143" s="42">
        <f t="shared" si="130"/>
        <v>333.23318518518522</v>
      </c>
      <c r="AP143" s="43"/>
      <c r="AQ143" s="34">
        <f>P143/O143</f>
        <v>0</v>
      </c>
      <c r="AR143" s="45"/>
      <c r="AS143" s="47">
        <f>(((AA145+AA146)/2)-((AA143+AA144)/2))/((AA143+AA144)/2)*100</f>
        <v>23.135016520322939</v>
      </c>
      <c r="AT143" s="45"/>
      <c r="AU143" s="47"/>
      <c r="AV143" s="48"/>
      <c r="AW143" s="37"/>
      <c r="AX143" s="47"/>
      <c r="AY143" s="47"/>
      <c r="AZ143" s="49"/>
      <c r="BA143" s="47"/>
      <c r="BB143" s="47"/>
      <c r="BC143" s="50"/>
    </row>
    <row r="144" spans="1:55" ht="15" thickBot="1" x14ac:dyDescent="0.55000000000000004">
      <c r="A144" s="162"/>
      <c r="B144" s="153"/>
      <c r="C144" s="163"/>
      <c r="D144" s="153"/>
      <c r="E144" s="164"/>
      <c r="F144" s="158"/>
      <c r="G144" s="153"/>
      <c r="H144" s="153"/>
      <c r="I144" s="153"/>
      <c r="J144" s="153"/>
      <c r="K144" s="153"/>
      <c r="L144" s="153"/>
      <c r="M144" s="165"/>
      <c r="N144" s="158"/>
      <c r="O144" s="153"/>
      <c r="P144" s="153"/>
      <c r="Q144" s="153"/>
      <c r="R144" s="153"/>
      <c r="S144" s="150"/>
      <c r="T144" s="150"/>
      <c r="U144" s="150"/>
      <c r="V144" s="150"/>
      <c r="W144" s="150"/>
      <c r="X144" s="159"/>
      <c r="Y144" s="153"/>
      <c r="Z144" s="154"/>
      <c r="AA144" s="34">
        <f t="shared" si="135"/>
        <v>28.006954133333338</v>
      </c>
      <c r="AB144" s="52">
        <f t="shared" ref="AB144" si="148">AA144/Z143</f>
        <v>0.56013908266666679</v>
      </c>
      <c r="AC144" s="53"/>
      <c r="AD144" s="54">
        <v>15</v>
      </c>
      <c r="AE144" s="54">
        <v>15</v>
      </c>
      <c r="AF144" s="72">
        <v>15</v>
      </c>
      <c r="AG144" s="56"/>
      <c r="AH144" s="57">
        <f>AC144-C143</f>
        <v>0</v>
      </c>
      <c r="AI144" s="55"/>
      <c r="AJ144" s="55">
        <v>74.2</v>
      </c>
      <c r="AK144" s="58">
        <f t="shared" si="127"/>
        <v>225</v>
      </c>
      <c r="AL144" s="58">
        <f t="shared" si="128"/>
        <v>3375</v>
      </c>
      <c r="AM144" s="52">
        <f t="shared" si="129"/>
        <v>0</v>
      </c>
      <c r="AN144" s="41">
        <f>AJ144*1000*IF((Calibration!H$6&lt;AJ144)*AND(AJ144&lt;Calibration!F$7),Calibration!H$6,IF((Calibration!F$7&lt;AJ144)*AND(AJ144&lt;Calibration!F$9),Calibration!H$8,IF((Calibration!F$9&lt;AJ144)*AND(AJ144&lt;Calibration!F$11),Calibration!H$10,IF((Calibration!F$11&lt;AJ144)*AND(AJ144&lt;Calibration!F$13),Calibration!H$12,IF((Calibration!F$13&lt;AJ144)*AND(AJ144&lt;Calibration!F$15),Calibration!H$14,IF((Calibration!F$15&lt;AJ144)*AND(AJ144&lt;Calibration!F$17),Calibration!H$16,IF((Calibration!F$17&lt;AJ144)*AND(AJ144&lt;Calibration!F$19),Calibration!H$18,IF((Calibration!F$19&lt;AJ144)*AND(AJ144&lt;Calibration!F$21),Calibration!H$20,IF((Calibration!F$21&lt;AJ144)*AND(AJ144&lt;Calibration!F$23),Calibration!H$22,IF((Calibration!F$23&lt;AJ144)*AND(AJ144&lt;Calibration!F$25),Calibration!H$24,Calibration!H$26))))))))))</f>
        <v>75486.133333333346</v>
      </c>
      <c r="AO144" s="59">
        <f t="shared" si="130"/>
        <v>335.49392592592596</v>
      </c>
      <c r="AP144" s="109"/>
      <c r="AQ144" s="94">
        <f>P143/O143</f>
        <v>0</v>
      </c>
      <c r="AR144" s="62"/>
      <c r="AS144" s="64">
        <f>(((AA145+AA146)/2)-((AA143+AA144)/2))/((AA143+AA144)/2)*100</f>
        <v>23.135016520322939</v>
      </c>
      <c r="AT144" s="62"/>
      <c r="AU144" s="64"/>
      <c r="AV144" s="65"/>
      <c r="AW144" s="54"/>
      <c r="AX144" s="64"/>
      <c r="AY144" s="64"/>
      <c r="AZ144" s="66"/>
      <c r="BA144" s="64"/>
      <c r="BB144" s="64"/>
      <c r="BC144" s="67"/>
    </row>
    <row r="145" spans="1:55" ht="15" thickBot="1" x14ac:dyDescent="0.55000000000000004">
      <c r="A145" s="162"/>
      <c r="B145" s="153"/>
      <c r="C145" s="163"/>
      <c r="D145" s="153"/>
      <c r="E145" s="164"/>
      <c r="F145" s="158"/>
      <c r="G145" s="153"/>
      <c r="H145" s="153"/>
      <c r="I145" s="153"/>
      <c r="J145" s="153"/>
      <c r="K145" s="153"/>
      <c r="L145" s="153"/>
      <c r="M145" s="165"/>
      <c r="N145" s="158"/>
      <c r="O145" s="153"/>
      <c r="P145" s="153"/>
      <c r="Q145" s="153"/>
      <c r="R145" s="153"/>
      <c r="S145" s="150"/>
      <c r="T145" s="150"/>
      <c r="U145" s="150"/>
      <c r="V145" s="150"/>
      <c r="W145" s="150"/>
      <c r="X145" s="155"/>
      <c r="Y145" s="153"/>
      <c r="Z145" s="154"/>
      <c r="AA145" s="34">
        <f t="shared" si="135"/>
        <v>33.462709333333336</v>
      </c>
      <c r="AB145" s="52">
        <f t="shared" ref="AB145" si="149">AA145/Z143</f>
        <v>0.66925418666666669</v>
      </c>
      <c r="AC145" s="53"/>
      <c r="AD145" s="54">
        <v>15</v>
      </c>
      <c r="AE145" s="54">
        <v>15</v>
      </c>
      <c r="AF145" s="72">
        <v>15</v>
      </c>
      <c r="AG145" s="56"/>
      <c r="AH145" s="57">
        <f>AC145-C143</f>
        <v>0</v>
      </c>
      <c r="AI145" s="55"/>
      <c r="AJ145" s="55">
        <v>86.5</v>
      </c>
      <c r="AK145" s="58">
        <f t="shared" si="127"/>
        <v>225</v>
      </c>
      <c r="AL145" s="58">
        <f t="shared" si="128"/>
        <v>3375</v>
      </c>
      <c r="AM145" s="52">
        <f t="shared" si="129"/>
        <v>0</v>
      </c>
      <c r="AN145" s="41">
        <f>AJ145*1000*IF((Calibration!H$6&lt;AJ145)*AND(AJ145&lt;Calibration!F$7),Calibration!H$6,IF((Calibration!F$7&lt;AJ145)*AND(AJ145&lt;Calibration!F$9),Calibration!H$8,IF((Calibration!F$9&lt;AJ145)*AND(AJ145&lt;Calibration!F$11),Calibration!H$10,IF((Calibration!F$11&lt;AJ145)*AND(AJ145&lt;Calibration!F$13),Calibration!H$12,IF((Calibration!F$13&lt;AJ145)*AND(AJ145&lt;Calibration!F$15),Calibration!H$14,IF((Calibration!F$15&lt;AJ145)*AND(AJ145&lt;Calibration!F$17),Calibration!H$16,IF((Calibration!F$17&lt;AJ145)*AND(AJ145&lt;Calibration!F$19),Calibration!H$18,IF((Calibration!F$19&lt;AJ145)*AND(AJ145&lt;Calibration!F$21),Calibration!H$20,IF((Calibration!F$21&lt;AJ145)*AND(AJ145&lt;Calibration!F$23),Calibration!H$22,IF((Calibration!F$23&lt;AJ145)*AND(AJ145&lt;Calibration!F$25),Calibration!H$24,Calibration!H$26))))))))))</f>
        <v>87999.333333333343</v>
      </c>
      <c r="AO145" s="59">
        <f t="shared" si="130"/>
        <v>391.10814814814819</v>
      </c>
      <c r="AP145" s="109"/>
      <c r="AQ145" s="94">
        <f>P143/O143</f>
        <v>0</v>
      </c>
      <c r="AR145" s="62"/>
      <c r="AS145" s="64">
        <f>(((AA145+AA146)/2)-((AA143+AA144)/2))/((AA143+AA144)/2)*100</f>
        <v>23.135016520322939</v>
      </c>
      <c r="AT145" s="62"/>
      <c r="AU145" s="64"/>
      <c r="AV145" s="65"/>
      <c r="AW145" s="54"/>
      <c r="AX145" s="64"/>
      <c r="AY145" s="64"/>
      <c r="AZ145" s="66"/>
      <c r="BA145" s="64"/>
      <c r="BB145" s="64"/>
      <c r="BC145" s="67"/>
    </row>
    <row r="146" spans="1:55" ht="15" thickBot="1" x14ac:dyDescent="0.55000000000000004">
      <c r="A146" s="167"/>
      <c r="B146" s="153"/>
      <c r="C146" s="163"/>
      <c r="D146" s="153"/>
      <c r="E146" s="164"/>
      <c r="F146" s="156"/>
      <c r="G146" s="153"/>
      <c r="H146" s="153"/>
      <c r="I146" s="153"/>
      <c r="J146" s="153"/>
      <c r="K146" s="153"/>
      <c r="L146" s="153"/>
      <c r="M146" s="165"/>
      <c r="N146" s="156"/>
      <c r="O146" s="153"/>
      <c r="P146" s="153"/>
      <c r="Q146" s="153"/>
      <c r="R146" s="153"/>
      <c r="S146" s="152"/>
      <c r="T146" s="152"/>
      <c r="U146" s="152"/>
      <c r="V146" s="152"/>
      <c r="W146" s="152"/>
      <c r="X146" s="156"/>
      <c r="Y146" s="153"/>
      <c r="Z146" s="154"/>
      <c r="AA146" s="34">
        <f t="shared" si="135"/>
        <v>35.236938666666667</v>
      </c>
      <c r="AB146" s="87">
        <f t="shared" ref="AB146" si="150">AA146/Z143</f>
        <v>0.70473877333333335</v>
      </c>
      <c r="AC146" s="70"/>
      <c r="AD146" s="71">
        <v>15</v>
      </c>
      <c r="AE146" s="71">
        <v>15</v>
      </c>
      <c r="AF146" s="72">
        <v>15</v>
      </c>
      <c r="AG146" s="73"/>
      <c r="AH146" s="74">
        <f>AH145</f>
        <v>0</v>
      </c>
      <c r="AI146" s="72"/>
      <c r="AJ146" s="72">
        <v>90.5</v>
      </c>
      <c r="AK146" s="75">
        <f t="shared" si="127"/>
        <v>225</v>
      </c>
      <c r="AL146" s="75">
        <f t="shared" si="128"/>
        <v>3375</v>
      </c>
      <c r="AM146" s="69">
        <f t="shared" si="129"/>
        <v>0</v>
      </c>
      <c r="AN146" s="41">
        <f>AJ146*1000*IF((Calibration!H$6&lt;AJ146)*AND(AJ146&lt;Calibration!F$7),Calibration!H$6,IF((Calibration!F$7&lt;AJ146)*AND(AJ146&lt;Calibration!F$9),Calibration!H$8,IF((Calibration!F$9&lt;AJ146)*AND(AJ146&lt;Calibration!F$11),Calibration!H$10,IF((Calibration!F$11&lt;AJ146)*AND(AJ146&lt;Calibration!F$13),Calibration!H$12,IF((Calibration!F$13&lt;AJ146)*AND(AJ146&lt;Calibration!F$15),Calibration!H$14,IF((Calibration!F$15&lt;AJ146)*AND(AJ146&lt;Calibration!F$17),Calibration!H$16,IF((Calibration!F$17&lt;AJ146)*AND(AJ146&lt;Calibration!F$19),Calibration!H$18,IF((Calibration!F$19&lt;AJ146)*AND(AJ146&lt;Calibration!F$21),Calibration!H$20,IF((Calibration!F$21&lt;AJ146)*AND(AJ146&lt;Calibration!F$23),Calibration!H$22,IF((Calibration!F$23&lt;AJ146)*AND(AJ146&lt;Calibration!F$25),Calibration!H$24,Calibration!H$26))))))))))</f>
        <v>92068.666666666672</v>
      </c>
      <c r="AO146" s="76">
        <f t="shared" si="130"/>
        <v>409.19407407407408</v>
      </c>
      <c r="AP146" s="88"/>
      <c r="AQ146" s="89">
        <f>P143/O143</f>
        <v>0</v>
      </c>
      <c r="AR146" s="79"/>
      <c r="AS146" s="81">
        <f>(((AA145+AA146)/2)-((AA143+AA144)/2))/((AA143+AA144)/2)*100</f>
        <v>23.135016520322939</v>
      </c>
      <c r="AT146" s="79"/>
      <c r="AU146" s="81"/>
      <c r="AV146" s="82"/>
      <c r="AW146" s="71"/>
      <c r="AX146" s="81"/>
      <c r="AY146" s="81"/>
      <c r="AZ146" s="83"/>
      <c r="BA146" s="81"/>
      <c r="BB146" s="81"/>
      <c r="BC146" s="84"/>
    </row>
    <row r="147" spans="1:55" ht="15" thickBot="1" x14ac:dyDescent="0.55000000000000004">
      <c r="A147" s="162">
        <v>37</v>
      </c>
      <c r="B147" s="156"/>
      <c r="C147" s="168"/>
      <c r="D147" s="156"/>
      <c r="E147" s="170"/>
      <c r="F147" s="158"/>
      <c r="G147" s="156"/>
      <c r="H147" s="156"/>
      <c r="I147" s="156"/>
      <c r="J147" s="156"/>
      <c r="K147" s="156"/>
      <c r="L147" s="156"/>
      <c r="M147" s="172"/>
      <c r="N147" s="158" t="s">
        <v>72</v>
      </c>
      <c r="O147" s="156">
        <v>11</v>
      </c>
      <c r="P147" s="156"/>
      <c r="Q147" s="156"/>
      <c r="R147" s="156"/>
      <c r="S147" s="150"/>
      <c r="T147" s="150"/>
      <c r="U147" s="150"/>
      <c r="V147" s="150"/>
      <c r="W147" s="150"/>
      <c r="X147" s="158"/>
      <c r="Y147" s="156"/>
      <c r="Z147" s="160">
        <f>LOOKUP(N147,$BU$4:$BU$14,$BT$4:$BT$14)</f>
        <v>50</v>
      </c>
      <c r="AA147" s="34">
        <f t="shared" si="135"/>
        <v>30.934432533333339</v>
      </c>
      <c r="AB147" s="35">
        <f t="shared" ref="AB147" si="151">AA147/Z147</f>
        <v>0.61868865066666678</v>
      </c>
      <c r="AC147" s="96"/>
      <c r="AD147" s="97">
        <v>15</v>
      </c>
      <c r="AE147" s="97">
        <v>15</v>
      </c>
      <c r="AF147" s="98">
        <v>15</v>
      </c>
      <c r="AG147" s="99"/>
      <c r="AH147" s="100">
        <f>AC147-C147</f>
        <v>0</v>
      </c>
      <c r="AI147" s="101"/>
      <c r="AJ147" s="38">
        <v>80.8</v>
      </c>
      <c r="AK147" s="102">
        <f t="shared" si="127"/>
        <v>225</v>
      </c>
      <c r="AL147" s="102">
        <f t="shared" si="128"/>
        <v>3375</v>
      </c>
      <c r="AM147" s="95">
        <f t="shared" si="129"/>
        <v>0</v>
      </c>
      <c r="AN147" s="41">
        <f>AJ147*1000*IF((Calibration!H$6&lt;AJ147)*AND(AJ147&lt;Calibration!F$7),Calibration!H$6,IF((Calibration!F$7&lt;AJ147)*AND(AJ147&lt;Calibration!F$9),Calibration!H$8,IF((Calibration!F$9&lt;AJ147)*AND(AJ147&lt;Calibration!F$11),Calibration!H$10,IF((Calibration!F$11&lt;AJ147)*AND(AJ147&lt;Calibration!F$13),Calibration!H$12,IF((Calibration!F$13&lt;AJ147)*AND(AJ147&lt;Calibration!F$15),Calibration!H$14,IF((Calibration!F$15&lt;AJ147)*AND(AJ147&lt;Calibration!F$17),Calibration!H$16,IF((Calibration!F$17&lt;AJ147)*AND(AJ147&lt;Calibration!F$19),Calibration!H$18,IF((Calibration!F$19&lt;AJ147)*AND(AJ147&lt;Calibration!F$21),Calibration!H$20,IF((Calibration!F$21&lt;AJ147)*AND(AJ147&lt;Calibration!F$23),Calibration!H$22,IF((Calibration!F$23&lt;AJ147)*AND(AJ147&lt;Calibration!F$25),Calibration!H$24,Calibration!H$26))))))))))</f>
        <v>82200.53333333334</v>
      </c>
      <c r="AO147" s="103">
        <f t="shared" si="130"/>
        <v>365.33570370370376</v>
      </c>
      <c r="AP147" s="43"/>
      <c r="AQ147" s="34">
        <f>P147/O147</f>
        <v>0</v>
      </c>
      <c r="AR147" s="104"/>
      <c r="AS147" s="105">
        <f>(((AA149+AA150)/2)-((AA147+AA148)/2))/((AA147+AA148)/2)*100</f>
        <v>22.548184076614078</v>
      </c>
      <c r="AT147" s="104"/>
      <c r="AU147" s="105"/>
      <c r="AV147" s="106"/>
      <c r="AW147" s="97"/>
      <c r="AX147" s="105"/>
      <c r="AY147" s="105"/>
      <c r="AZ147" s="107"/>
      <c r="BA147" s="105"/>
      <c r="BB147" s="105"/>
      <c r="BC147" s="108"/>
    </row>
    <row r="148" spans="1:55" ht="15" thickBot="1" x14ac:dyDescent="0.55000000000000004">
      <c r="A148" s="162"/>
      <c r="B148" s="153"/>
      <c r="C148" s="163"/>
      <c r="D148" s="153"/>
      <c r="E148" s="164"/>
      <c r="F148" s="158"/>
      <c r="G148" s="153"/>
      <c r="H148" s="153"/>
      <c r="I148" s="153"/>
      <c r="J148" s="153"/>
      <c r="K148" s="153"/>
      <c r="L148" s="153"/>
      <c r="M148" s="165"/>
      <c r="N148" s="158"/>
      <c r="O148" s="153"/>
      <c r="P148" s="153"/>
      <c r="Q148" s="153"/>
      <c r="R148" s="153"/>
      <c r="S148" s="150"/>
      <c r="T148" s="150"/>
      <c r="U148" s="150"/>
      <c r="V148" s="150"/>
      <c r="W148" s="150"/>
      <c r="X148" s="159"/>
      <c r="Y148" s="153"/>
      <c r="Z148" s="154"/>
      <c r="AA148" s="34">
        <f t="shared" si="135"/>
        <v>30.047317866666667</v>
      </c>
      <c r="AB148" s="52">
        <f t="shared" ref="AB148" si="152">AA148/Z147</f>
        <v>0.60094635733333335</v>
      </c>
      <c r="AC148" s="53"/>
      <c r="AD148" s="54">
        <v>15</v>
      </c>
      <c r="AE148" s="54">
        <v>15</v>
      </c>
      <c r="AF148" s="72">
        <v>15</v>
      </c>
      <c r="AG148" s="56"/>
      <c r="AH148" s="57">
        <f>AC148-C147</f>
        <v>0</v>
      </c>
      <c r="AI148" s="55"/>
      <c r="AJ148" s="55">
        <v>78.8</v>
      </c>
      <c r="AK148" s="58">
        <f t="shared" si="127"/>
        <v>225</v>
      </c>
      <c r="AL148" s="58">
        <f t="shared" si="128"/>
        <v>3375</v>
      </c>
      <c r="AM148" s="52">
        <f t="shared" si="129"/>
        <v>0</v>
      </c>
      <c r="AN148" s="41">
        <f>AJ148*1000*IF((Calibration!H$6&lt;AJ148)*AND(AJ148&lt;Calibration!F$7),Calibration!H$6,IF((Calibration!F$7&lt;AJ148)*AND(AJ148&lt;Calibration!F$9),Calibration!H$8,IF((Calibration!F$9&lt;AJ148)*AND(AJ148&lt;Calibration!F$11),Calibration!H$10,IF((Calibration!F$11&lt;AJ148)*AND(AJ148&lt;Calibration!F$13),Calibration!H$12,IF((Calibration!F$13&lt;AJ148)*AND(AJ148&lt;Calibration!F$15),Calibration!H$14,IF((Calibration!F$15&lt;AJ148)*AND(AJ148&lt;Calibration!F$17),Calibration!H$16,IF((Calibration!F$17&lt;AJ148)*AND(AJ148&lt;Calibration!F$19),Calibration!H$18,IF((Calibration!F$19&lt;AJ148)*AND(AJ148&lt;Calibration!F$21),Calibration!H$20,IF((Calibration!F$21&lt;AJ148)*AND(AJ148&lt;Calibration!F$23),Calibration!H$22,IF((Calibration!F$23&lt;AJ148)*AND(AJ148&lt;Calibration!F$25),Calibration!H$24,Calibration!H$26))))))))))</f>
        <v>80165.866666666669</v>
      </c>
      <c r="AO148" s="59">
        <f t="shared" si="130"/>
        <v>356.29274074074073</v>
      </c>
      <c r="AP148" s="109"/>
      <c r="AQ148" s="51">
        <f>P147/O147</f>
        <v>0</v>
      </c>
      <c r="AR148" s="62"/>
      <c r="AS148" s="64">
        <f>(((AA149+AA150)/2)-((AA147+AA148)/2))/((AA147+AA148)/2)*100</f>
        <v>22.548184076614078</v>
      </c>
      <c r="AT148" s="62"/>
      <c r="AU148" s="64"/>
      <c r="AV148" s="65"/>
      <c r="AW148" s="54"/>
      <c r="AX148" s="64"/>
      <c r="AY148" s="64"/>
      <c r="AZ148" s="66"/>
      <c r="BA148" s="64"/>
      <c r="BB148" s="64"/>
      <c r="BC148" s="67"/>
    </row>
    <row r="149" spans="1:55" ht="15" thickBot="1" x14ac:dyDescent="0.55000000000000004">
      <c r="A149" s="162"/>
      <c r="B149" s="153"/>
      <c r="C149" s="163"/>
      <c r="D149" s="153"/>
      <c r="E149" s="164"/>
      <c r="F149" s="158"/>
      <c r="G149" s="153"/>
      <c r="H149" s="153"/>
      <c r="I149" s="153"/>
      <c r="J149" s="153"/>
      <c r="K149" s="153"/>
      <c r="L149" s="153"/>
      <c r="M149" s="165"/>
      <c r="N149" s="158"/>
      <c r="O149" s="153"/>
      <c r="P149" s="153"/>
      <c r="Q149" s="153"/>
      <c r="R149" s="153"/>
      <c r="S149" s="150"/>
      <c r="T149" s="150"/>
      <c r="U149" s="150"/>
      <c r="V149" s="150"/>
      <c r="W149" s="150"/>
      <c r="X149" s="155"/>
      <c r="Y149" s="153"/>
      <c r="Z149" s="154"/>
      <c r="AA149" s="34">
        <f t="shared" si="135"/>
        <v>37.632148266666675</v>
      </c>
      <c r="AB149" s="52">
        <f t="shared" ref="AB149" si="153">AA149/Z147</f>
        <v>0.75264296533333352</v>
      </c>
      <c r="AC149" s="53"/>
      <c r="AD149" s="54">
        <v>15</v>
      </c>
      <c r="AE149" s="54">
        <v>15</v>
      </c>
      <c r="AF149" s="72">
        <v>15</v>
      </c>
      <c r="AG149" s="56"/>
      <c r="AH149" s="57">
        <f>AC149-C147</f>
        <v>0</v>
      </c>
      <c r="AI149" s="55"/>
      <c r="AJ149" s="55">
        <v>95.9</v>
      </c>
      <c r="AK149" s="58">
        <f t="shared" si="127"/>
        <v>225</v>
      </c>
      <c r="AL149" s="58">
        <f t="shared" si="128"/>
        <v>3375</v>
      </c>
      <c r="AM149" s="52">
        <f t="shared" si="129"/>
        <v>0</v>
      </c>
      <c r="AN149" s="41">
        <f>AJ149*1000*IF((Calibration!H$6&lt;AJ149)*AND(AJ149&lt;Calibration!F$7),Calibration!H$6,IF((Calibration!F$7&lt;AJ149)*AND(AJ149&lt;Calibration!F$9),Calibration!H$8,IF((Calibration!F$9&lt;AJ149)*AND(AJ149&lt;Calibration!F$11),Calibration!H$10,IF((Calibration!F$11&lt;AJ149)*AND(AJ149&lt;Calibration!F$13),Calibration!H$12,IF((Calibration!F$13&lt;AJ149)*AND(AJ149&lt;Calibration!F$15),Calibration!H$14,IF((Calibration!F$15&lt;AJ149)*AND(AJ149&lt;Calibration!F$17),Calibration!H$16,IF((Calibration!F$17&lt;AJ149)*AND(AJ149&lt;Calibration!F$19),Calibration!H$18,IF((Calibration!F$19&lt;AJ149)*AND(AJ149&lt;Calibration!F$21),Calibration!H$20,IF((Calibration!F$21&lt;AJ149)*AND(AJ149&lt;Calibration!F$23),Calibration!H$22,IF((Calibration!F$23&lt;AJ149)*AND(AJ149&lt;Calibration!F$25),Calibration!H$24,Calibration!H$26))))))))))</f>
        <v>97562.266666666677</v>
      </c>
      <c r="AO149" s="59">
        <f t="shared" si="130"/>
        <v>433.61007407407413</v>
      </c>
      <c r="AP149" s="60"/>
      <c r="AQ149" s="94">
        <f>P147/O147</f>
        <v>0</v>
      </c>
      <c r="AR149" s="62"/>
      <c r="AS149" s="64">
        <f>(((AA149+AA150)/2)-((AA147+AA148)/2))/((AA147+AA148)/2)*100</f>
        <v>22.548184076614078</v>
      </c>
      <c r="AT149" s="62"/>
      <c r="AU149" s="64"/>
      <c r="AV149" s="65"/>
      <c r="AW149" s="54"/>
      <c r="AX149" s="64"/>
      <c r="AY149" s="64"/>
      <c r="AZ149" s="66"/>
      <c r="BA149" s="64"/>
      <c r="BB149" s="64"/>
      <c r="BC149" s="67"/>
    </row>
    <row r="150" spans="1:55" ht="15" thickBot="1" x14ac:dyDescent="0.55000000000000004">
      <c r="A150" s="162"/>
      <c r="B150" s="157"/>
      <c r="C150" s="169"/>
      <c r="D150" s="157"/>
      <c r="E150" s="171"/>
      <c r="F150" s="158"/>
      <c r="G150" s="157"/>
      <c r="H150" s="157"/>
      <c r="I150" s="157"/>
      <c r="J150" s="157"/>
      <c r="K150" s="157"/>
      <c r="L150" s="157"/>
      <c r="M150" s="173"/>
      <c r="N150" s="158"/>
      <c r="O150" s="157"/>
      <c r="P150" s="157"/>
      <c r="Q150" s="157"/>
      <c r="R150" s="157"/>
      <c r="S150" s="150"/>
      <c r="T150" s="150"/>
      <c r="U150" s="150"/>
      <c r="V150" s="150"/>
      <c r="W150" s="150"/>
      <c r="X150" s="158"/>
      <c r="Y150" s="157"/>
      <c r="Z150" s="161"/>
      <c r="AA150" s="34">
        <f t="shared" si="135"/>
        <v>37.099879466666671</v>
      </c>
      <c r="AB150" s="87">
        <f t="shared" ref="AB150" si="154">AA150/Z147</f>
        <v>0.74199758933333337</v>
      </c>
      <c r="AC150" s="110"/>
      <c r="AD150" s="111">
        <v>15</v>
      </c>
      <c r="AE150" s="111">
        <v>15</v>
      </c>
      <c r="AF150" s="112">
        <v>15</v>
      </c>
      <c r="AG150" s="113"/>
      <c r="AH150" s="114">
        <f>AH149</f>
        <v>0</v>
      </c>
      <c r="AI150" s="112"/>
      <c r="AJ150" s="72">
        <v>94.7</v>
      </c>
      <c r="AK150" s="115">
        <f t="shared" si="127"/>
        <v>225</v>
      </c>
      <c r="AL150" s="115">
        <f t="shared" si="128"/>
        <v>3375</v>
      </c>
      <c r="AM150" s="116">
        <f t="shared" si="129"/>
        <v>0</v>
      </c>
      <c r="AN150" s="41">
        <f>AJ150*1000*IF((Calibration!H$6&lt;AJ150)*AND(AJ150&lt;Calibration!F$7),Calibration!H$6,IF((Calibration!F$7&lt;AJ150)*AND(AJ150&lt;Calibration!F$9),Calibration!H$8,IF((Calibration!F$9&lt;AJ150)*AND(AJ150&lt;Calibration!F$11),Calibration!H$10,IF((Calibration!F$11&lt;AJ150)*AND(AJ150&lt;Calibration!F$13),Calibration!H$12,IF((Calibration!F$13&lt;AJ150)*AND(AJ150&lt;Calibration!F$15),Calibration!H$14,IF((Calibration!F$15&lt;AJ150)*AND(AJ150&lt;Calibration!F$17),Calibration!H$16,IF((Calibration!F$17&lt;AJ150)*AND(AJ150&lt;Calibration!F$19),Calibration!H$18,IF((Calibration!F$19&lt;AJ150)*AND(AJ150&lt;Calibration!F$21),Calibration!H$20,IF((Calibration!F$21&lt;AJ150)*AND(AJ150&lt;Calibration!F$23),Calibration!H$22,IF((Calibration!F$23&lt;AJ150)*AND(AJ150&lt;Calibration!F$25),Calibration!H$24,Calibration!H$26))))))))))</f>
        <v>96341.466666666674</v>
      </c>
      <c r="AO150" s="117">
        <f t="shared" si="130"/>
        <v>428.18429629629634</v>
      </c>
      <c r="AP150" s="118"/>
      <c r="AQ150" s="119">
        <f>P147/O147</f>
        <v>0</v>
      </c>
      <c r="AR150" s="120"/>
      <c r="AS150" s="121">
        <f>(((AA149+AA150)/2)-((AA147+AA148)/2))/((AA147+AA148)/2)*100</f>
        <v>22.548184076614078</v>
      </c>
      <c r="AT150" s="120"/>
      <c r="AU150" s="121"/>
      <c r="AV150" s="122"/>
      <c r="AW150" s="111"/>
      <c r="AX150" s="121"/>
      <c r="AY150" s="121"/>
      <c r="AZ150" s="123"/>
      <c r="BA150" s="121"/>
      <c r="BB150" s="121"/>
      <c r="BC150" s="124"/>
    </row>
    <row r="151" spans="1:55" ht="15" thickBot="1" x14ac:dyDescent="0.55000000000000004">
      <c r="A151" s="166">
        <v>38</v>
      </c>
      <c r="B151" s="153"/>
      <c r="C151" s="163"/>
      <c r="D151" s="153"/>
      <c r="E151" s="164"/>
      <c r="F151" s="157"/>
      <c r="G151" s="153"/>
      <c r="H151" s="153"/>
      <c r="I151" s="153"/>
      <c r="J151" s="153"/>
      <c r="K151" s="153"/>
      <c r="L151" s="153"/>
      <c r="M151" s="165"/>
      <c r="N151" s="157" t="s">
        <v>70</v>
      </c>
      <c r="O151" s="153">
        <v>11</v>
      </c>
      <c r="P151" s="153"/>
      <c r="Q151" s="153"/>
      <c r="R151" s="153"/>
      <c r="S151" s="151"/>
      <c r="T151" s="151"/>
      <c r="U151" s="151"/>
      <c r="V151" s="151"/>
      <c r="W151" s="151"/>
      <c r="X151" s="157"/>
      <c r="Y151" s="153"/>
      <c r="Z151" s="154">
        <f>LOOKUP(N151,$BU$4:$BU$14,$BT$4:$BT$14)</f>
        <v>40</v>
      </c>
      <c r="AA151" s="34">
        <f t="shared" si="135"/>
        <v>26.676282133333345</v>
      </c>
      <c r="AB151" s="35">
        <f t="shared" ref="AB151" si="155">AA151/Z151</f>
        <v>0.66690705333333367</v>
      </c>
      <c r="AC151" s="36"/>
      <c r="AD151" s="37">
        <v>15</v>
      </c>
      <c r="AE151" s="37">
        <v>15</v>
      </c>
      <c r="AF151" s="93">
        <v>15</v>
      </c>
      <c r="AG151" s="39"/>
      <c r="AH151" s="40">
        <f>AC151-C151</f>
        <v>0</v>
      </c>
      <c r="AI151" s="38"/>
      <c r="AJ151" s="38">
        <v>71.2</v>
      </c>
      <c r="AK151" s="41">
        <f t="shared" si="127"/>
        <v>225</v>
      </c>
      <c r="AL151" s="41">
        <f t="shared" si="128"/>
        <v>3375</v>
      </c>
      <c r="AM151" s="35">
        <f t="shared" si="129"/>
        <v>0</v>
      </c>
      <c r="AN151" s="41">
        <f>AJ151*1000*IF((Calibration!H$6&lt;AJ151)*AND(AJ151&lt;Calibration!F$7),Calibration!H$6,IF((Calibration!F$7&lt;AJ151)*AND(AJ151&lt;Calibration!F$9),Calibration!H$8,IF((Calibration!F$9&lt;AJ151)*AND(AJ151&lt;Calibration!F$11),Calibration!H$10,IF((Calibration!F$11&lt;AJ151)*AND(AJ151&lt;Calibration!F$13),Calibration!H$12,IF((Calibration!F$13&lt;AJ151)*AND(AJ151&lt;Calibration!F$15),Calibration!H$14,IF((Calibration!F$15&lt;AJ151)*AND(AJ151&lt;Calibration!F$17),Calibration!H$16,IF((Calibration!F$17&lt;AJ151)*AND(AJ151&lt;Calibration!F$19),Calibration!H$18,IF((Calibration!F$19&lt;AJ151)*AND(AJ151&lt;Calibration!F$21),Calibration!H$20,IF((Calibration!F$21&lt;AJ151)*AND(AJ151&lt;Calibration!F$23),Calibration!H$22,IF((Calibration!F$23&lt;AJ151)*AND(AJ151&lt;Calibration!F$25),Calibration!H$24,Calibration!H$26))))))))))</f>
        <v>72434.133333333346</v>
      </c>
      <c r="AO151" s="42">
        <f t="shared" si="130"/>
        <v>321.92948148148156</v>
      </c>
      <c r="AP151" s="43"/>
      <c r="AQ151" s="34">
        <f>P151/O151</f>
        <v>0</v>
      </c>
      <c r="AR151" s="45"/>
      <c r="AS151" s="47">
        <f>(((AA153+AA154)/2)-((AA151+AA152)/2))/((AA151+AA152)/2)*100</f>
        <v>23.054591538947271</v>
      </c>
      <c r="AT151" s="45"/>
      <c r="AU151" s="47"/>
      <c r="AV151" s="48"/>
      <c r="AW151" s="37"/>
      <c r="AX151" s="47"/>
      <c r="AY151" s="47"/>
      <c r="AZ151" s="49"/>
      <c r="BA151" s="47"/>
      <c r="BB151" s="47"/>
      <c r="BC151" s="50"/>
    </row>
    <row r="152" spans="1:55" ht="15" thickBot="1" x14ac:dyDescent="0.55000000000000004">
      <c r="A152" s="162"/>
      <c r="B152" s="153"/>
      <c r="C152" s="163"/>
      <c r="D152" s="153"/>
      <c r="E152" s="164"/>
      <c r="F152" s="158"/>
      <c r="G152" s="153"/>
      <c r="H152" s="153"/>
      <c r="I152" s="153"/>
      <c r="J152" s="153"/>
      <c r="K152" s="153"/>
      <c r="L152" s="153"/>
      <c r="M152" s="165"/>
      <c r="N152" s="158"/>
      <c r="O152" s="153"/>
      <c r="P152" s="153"/>
      <c r="Q152" s="153"/>
      <c r="R152" s="153"/>
      <c r="S152" s="150"/>
      <c r="T152" s="150"/>
      <c r="U152" s="150"/>
      <c r="V152" s="150"/>
      <c r="W152" s="150"/>
      <c r="X152" s="159"/>
      <c r="Y152" s="153"/>
      <c r="Z152" s="154"/>
      <c r="AA152" s="34">
        <f t="shared" si="135"/>
        <v>26.809349333333344</v>
      </c>
      <c r="AB152" s="52">
        <f t="shared" ref="AB152" si="156">AA152/Z151</f>
        <v>0.67023373333333358</v>
      </c>
      <c r="AC152" s="53"/>
      <c r="AD152" s="54">
        <v>15</v>
      </c>
      <c r="AE152" s="54">
        <v>15</v>
      </c>
      <c r="AF152" s="72">
        <v>15</v>
      </c>
      <c r="AG152" s="56"/>
      <c r="AH152" s="57">
        <f>AC152-C151</f>
        <v>0</v>
      </c>
      <c r="AI152" s="55"/>
      <c r="AJ152" s="55">
        <v>71.5</v>
      </c>
      <c r="AK152" s="58">
        <f t="shared" si="127"/>
        <v>225</v>
      </c>
      <c r="AL152" s="58">
        <f t="shared" si="128"/>
        <v>3375</v>
      </c>
      <c r="AM152" s="52">
        <f t="shared" si="129"/>
        <v>0</v>
      </c>
      <c r="AN152" s="41">
        <f>AJ152*1000*IF((Calibration!H$6&lt;AJ152)*AND(AJ152&lt;Calibration!F$7),Calibration!H$6,IF((Calibration!F$7&lt;AJ152)*AND(AJ152&lt;Calibration!F$9),Calibration!H$8,IF((Calibration!F$9&lt;AJ152)*AND(AJ152&lt;Calibration!F$11),Calibration!H$10,IF((Calibration!F$11&lt;AJ152)*AND(AJ152&lt;Calibration!F$13),Calibration!H$12,IF((Calibration!F$13&lt;AJ152)*AND(AJ152&lt;Calibration!F$15),Calibration!H$14,IF((Calibration!F$15&lt;AJ152)*AND(AJ152&lt;Calibration!F$17),Calibration!H$16,IF((Calibration!F$17&lt;AJ152)*AND(AJ152&lt;Calibration!F$19),Calibration!H$18,IF((Calibration!F$19&lt;AJ152)*AND(AJ152&lt;Calibration!F$21),Calibration!H$20,IF((Calibration!F$21&lt;AJ152)*AND(AJ152&lt;Calibration!F$23),Calibration!H$22,IF((Calibration!F$23&lt;AJ152)*AND(AJ152&lt;Calibration!F$25),Calibration!H$24,Calibration!H$26))))))))))</f>
        <v>72739.333333333343</v>
      </c>
      <c r="AO152" s="59">
        <f t="shared" si="130"/>
        <v>323.28592592592599</v>
      </c>
      <c r="AP152" s="109"/>
      <c r="AQ152" s="94">
        <f>P151/O151</f>
        <v>0</v>
      </c>
      <c r="AR152" s="62"/>
      <c r="AS152" s="64">
        <f>(((AA153+AA154)/2)-((AA151+AA152)/2))/((AA151+AA152)/2)*100</f>
        <v>23.054591538947271</v>
      </c>
      <c r="AT152" s="62"/>
      <c r="AU152" s="64"/>
      <c r="AV152" s="65"/>
      <c r="AW152" s="54"/>
      <c r="AX152" s="64"/>
      <c r="AY152" s="64"/>
      <c r="AZ152" s="66"/>
      <c r="BA152" s="64"/>
      <c r="BB152" s="64"/>
      <c r="BC152" s="67"/>
    </row>
    <row r="153" spans="1:55" ht="15" thickBot="1" x14ac:dyDescent="0.55000000000000004">
      <c r="A153" s="162"/>
      <c r="B153" s="153"/>
      <c r="C153" s="163"/>
      <c r="D153" s="153"/>
      <c r="E153" s="164"/>
      <c r="F153" s="158"/>
      <c r="G153" s="153"/>
      <c r="H153" s="153"/>
      <c r="I153" s="153"/>
      <c r="J153" s="153"/>
      <c r="K153" s="153"/>
      <c r="L153" s="153"/>
      <c r="M153" s="165"/>
      <c r="N153" s="158"/>
      <c r="O153" s="153"/>
      <c r="P153" s="153"/>
      <c r="Q153" s="153"/>
      <c r="R153" s="153"/>
      <c r="S153" s="150"/>
      <c r="T153" s="150"/>
      <c r="U153" s="150"/>
      <c r="V153" s="150"/>
      <c r="W153" s="150"/>
      <c r="X153" s="155"/>
      <c r="Y153" s="153"/>
      <c r="Z153" s="154"/>
      <c r="AA153" s="34">
        <f t="shared" si="135"/>
        <v>32.753017600000007</v>
      </c>
      <c r="AB153" s="52">
        <f t="shared" ref="AB153" si="157">AA153/Z151</f>
        <v>0.81882544000000013</v>
      </c>
      <c r="AC153" s="53"/>
      <c r="AD153" s="54">
        <v>15</v>
      </c>
      <c r="AE153" s="54">
        <v>15</v>
      </c>
      <c r="AF153" s="72">
        <v>15</v>
      </c>
      <c r="AG153" s="56"/>
      <c r="AH153" s="57">
        <f>AC153-C151</f>
        <v>0</v>
      </c>
      <c r="AI153" s="55"/>
      <c r="AJ153" s="55">
        <v>84.9</v>
      </c>
      <c r="AK153" s="58">
        <f t="shared" si="127"/>
        <v>225</v>
      </c>
      <c r="AL153" s="58">
        <f t="shared" si="128"/>
        <v>3375</v>
      </c>
      <c r="AM153" s="52">
        <f t="shared" si="129"/>
        <v>0</v>
      </c>
      <c r="AN153" s="41">
        <f>AJ153*1000*IF((Calibration!H$6&lt;AJ153)*AND(AJ153&lt;Calibration!F$7),Calibration!H$6,IF((Calibration!F$7&lt;AJ153)*AND(AJ153&lt;Calibration!F$9),Calibration!H$8,IF((Calibration!F$9&lt;AJ153)*AND(AJ153&lt;Calibration!F$11),Calibration!H$10,IF((Calibration!F$11&lt;AJ153)*AND(AJ153&lt;Calibration!F$13),Calibration!H$12,IF((Calibration!F$13&lt;AJ153)*AND(AJ153&lt;Calibration!F$15),Calibration!H$14,IF((Calibration!F$15&lt;AJ153)*AND(AJ153&lt;Calibration!F$17),Calibration!H$16,IF((Calibration!F$17&lt;AJ153)*AND(AJ153&lt;Calibration!F$19),Calibration!H$18,IF((Calibration!F$19&lt;AJ153)*AND(AJ153&lt;Calibration!F$21),Calibration!H$20,IF((Calibration!F$21&lt;AJ153)*AND(AJ153&lt;Calibration!F$23),Calibration!H$22,IF((Calibration!F$23&lt;AJ153)*AND(AJ153&lt;Calibration!F$25),Calibration!H$24,Calibration!H$26))))))))))</f>
        <v>86371.6</v>
      </c>
      <c r="AO153" s="59">
        <f t="shared" si="130"/>
        <v>383.87377777777783</v>
      </c>
      <c r="AP153" s="109"/>
      <c r="AQ153" s="94">
        <f>P151/O151</f>
        <v>0</v>
      </c>
      <c r="AR153" s="62"/>
      <c r="AS153" s="64">
        <f>(((AA153+AA154)/2)-((AA151+AA152)/2))/((AA151+AA152)/2)*100</f>
        <v>23.054591538947271</v>
      </c>
      <c r="AT153" s="62"/>
      <c r="AU153" s="64"/>
      <c r="AV153" s="65"/>
      <c r="AW153" s="54"/>
      <c r="AX153" s="64"/>
      <c r="AY153" s="64"/>
      <c r="AZ153" s="66"/>
      <c r="BA153" s="64"/>
      <c r="BB153" s="64"/>
      <c r="BC153" s="67"/>
    </row>
    <row r="154" spans="1:55" ht="15" thickBot="1" x14ac:dyDescent="0.55000000000000004">
      <c r="A154" s="167"/>
      <c r="B154" s="153"/>
      <c r="C154" s="163"/>
      <c r="D154" s="153"/>
      <c r="E154" s="164"/>
      <c r="F154" s="156"/>
      <c r="G154" s="153"/>
      <c r="H154" s="153"/>
      <c r="I154" s="153"/>
      <c r="J154" s="153"/>
      <c r="K154" s="153"/>
      <c r="L154" s="153"/>
      <c r="M154" s="165"/>
      <c r="N154" s="156"/>
      <c r="O154" s="153"/>
      <c r="P154" s="153"/>
      <c r="Q154" s="153"/>
      <c r="R154" s="153"/>
      <c r="S154" s="152"/>
      <c r="T154" s="152"/>
      <c r="U154" s="152"/>
      <c r="V154" s="152"/>
      <c r="W154" s="152"/>
      <c r="X154" s="156"/>
      <c r="Y154" s="153"/>
      <c r="Z154" s="154"/>
      <c r="AA154" s="34">
        <f t="shared" si="135"/>
        <v>33.063507733333338</v>
      </c>
      <c r="AB154" s="87">
        <f t="shared" ref="AB154" si="158">AA154/Z151</f>
        <v>0.82658769333333348</v>
      </c>
      <c r="AC154" s="70"/>
      <c r="AD154" s="71">
        <v>15</v>
      </c>
      <c r="AE154" s="71">
        <v>15</v>
      </c>
      <c r="AF154" s="72">
        <v>15</v>
      </c>
      <c r="AG154" s="73"/>
      <c r="AH154" s="74">
        <f>AH153</f>
        <v>0</v>
      </c>
      <c r="AI154" s="72"/>
      <c r="AJ154" s="72">
        <v>85.6</v>
      </c>
      <c r="AK154" s="75">
        <f t="shared" si="127"/>
        <v>225</v>
      </c>
      <c r="AL154" s="75">
        <f t="shared" si="128"/>
        <v>3375</v>
      </c>
      <c r="AM154" s="69">
        <f t="shared" si="129"/>
        <v>0</v>
      </c>
      <c r="AN154" s="41">
        <f>AJ154*1000*IF((Calibration!H$6&lt;AJ154)*AND(AJ154&lt;Calibration!F$7),Calibration!H$6,IF((Calibration!F$7&lt;AJ154)*AND(AJ154&lt;Calibration!F$9),Calibration!H$8,IF((Calibration!F$9&lt;AJ154)*AND(AJ154&lt;Calibration!F$11),Calibration!H$10,IF((Calibration!F$11&lt;AJ154)*AND(AJ154&lt;Calibration!F$13),Calibration!H$12,IF((Calibration!F$13&lt;AJ154)*AND(AJ154&lt;Calibration!F$15),Calibration!H$14,IF((Calibration!F$15&lt;AJ154)*AND(AJ154&lt;Calibration!F$17),Calibration!H$16,IF((Calibration!F$17&lt;AJ154)*AND(AJ154&lt;Calibration!F$19),Calibration!H$18,IF((Calibration!F$19&lt;AJ154)*AND(AJ154&lt;Calibration!F$21),Calibration!H$20,IF((Calibration!F$21&lt;AJ154)*AND(AJ154&lt;Calibration!F$23),Calibration!H$22,IF((Calibration!F$23&lt;AJ154)*AND(AJ154&lt;Calibration!F$25),Calibration!H$24,Calibration!H$26))))))))))</f>
        <v>87083.733333333337</v>
      </c>
      <c r="AO154" s="76">
        <f t="shared" si="130"/>
        <v>387.03881481481483</v>
      </c>
      <c r="AP154" s="88"/>
      <c r="AQ154" s="89">
        <f>P151/O151</f>
        <v>0</v>
      </c>
      <c r="AR154" s="79"/>
      <c r="AS154" s="81">
        <f>(((AA153+AA154)/2)-((AA151+AA152)/2))/((AA151+AA152)/2)*100</f>
        <v>23.054591538947271</v>
      </c>
      <c r="AT154" s="79"/>
      <c r="AU154" s="81"/>
      <c r="AV154" s="82"/>
      <c r="AW154" s="71"/>
      <c r="AX154" s="81"/>
      <c r="AY154" s="81"/>
      <c r="AZ154" s="83"/>
      <c r="BA154" s="81"/>
      <c r="BB154" s="81"/>
      <c r="BC154" s="84"/>
    </row>
    <row r="155" spans="1:55" ht="15" thickBot="1" x14ac:dyDescent="0.55000000000000004">
      <c r="A155" s="162">
        <v>39</v>
      </c>
      <c r="B155" s="156"/>
      <c r="C155" s="168"/>
      <c r="D155" s="156"/>
      <c r="E155" s="170"/>
      <c r="F155" s="158"/>
      <c r="G155" s="156"/>
      <c r="H155" s="156"/>
      <c r="I155" s="156"/>
      <c r="J155" s="156"/>
      <c r="K155" s="156"/>
      <c r="L155" s="156"/>
      <c r="M155" s="172"/>
      <c r="N155" s="158" t="s">
        <v>70</v>
      </c>
      <c r="O155" s="156">
        <v>11</v>
      </c>
      <c r="P155" s="156"/>
      <c r="Q155" s="156"/>
      <c r="R155" s="156"/>
      <c r="S155" s="150"/>
      <c r="T155" s="150"/>
      <c r="U155" s="150"/>
      <c r="V155" s="150"/>
      <c r="W155" s="150"/>
      <c r="X155" s="158"/>
      <c r="Y155" s="156"/>
      <c r="Z155" s="160">
        <f>LOOKUP(N155,$BU$4:$BU$14,$BT$4:$BT$14)</f>
        <v>40</v>
      </c>
      <c r="AA155" s="34">
        <f t="shared" si="135"/>
        <v>27.785175466666669</v>
      </c>
      <c r="AB155" s="35">
        <f t="shared" ref="AB155" si="159">AA155/Z155</f>
        <v>0.69462938666666674</v>
      </c>
      <c r="AC155" s="96"/>
      <c r="AD155" s="97">
        <v>15</v>
      </c>
      <c r="AE155" s="97">
        <v>15</v>
      </c>
      <c r="AF155" s="98">
        <v>15</v>
      </c>
      <c r="AG155" s="99"/>
      <c r="AH155" s="100">
        <f>AC155-C155</f>
        <v>0</v>
      </c>
      <c r="AI155" s="101"/>
      <c r="AJ155" s="38">
        <v>73.7</v>
      </c>
      <c r="AK155" s="102">
        <f t="shared" si="127"/>
        <v>225</v>
      </c>
      <c r="AL155" s="102">
        <f t="shared" si="128"/>
        <v>3375</v>
      </c>
      <c r="AM155" s="95">
        <f t="shared" si="129"/>
        <v>0</v>
      </c>
      <c r="AN155" s="41">
        <f>AJ155*1000*IF((Calibration!H$6&lt;AJ155)*AND(AJ155&lt;Calibration!F$7),Calibration!H$6,IF((Calibration!F$7&lt;AJ155)*AND(AJ155&lt;Calibration!F$9),Calibration!H$8,IF((Calibration!F$9&lt;AJ155)*AND(AJ155&lt;Calibration!F$11),Calibration!H$10,IF((Calibration!F$11&lt;AJ155)*AND(AJ155&lt;Calibration!F$13),Calibration!H$12,IF((Calibration!F$13&lt;AJ155)*AND(AJ155&lt;Calibration!F$15),Calibration!H$14,IF((Calibration!F$15&lt;AJ155)*AND(AJ155&lt;Calibration!F$17),Calibration!H$16,IF((Calibration!F$17&lt;AJ155)*AND(AJ155&lt;Calibration!F$19),Calibration!H$18,IF((Calibration!F$19&lt;AJ155)*AND(AJ155&lt;Calibration!F$21),Calibration!H$20,IF((Calibration!F$21&lt;AJ155)*AND(AJ155&lt;Calibration!F$23),Calibration!H$22,IF((Calibration!F$23&lt;AJ155)*AND(AJ155&lt;Calibration!F$25),Calibration!H$24,Calibration!H$26))))))))))</f>
        <v>74977.466666666674</v>
      </c>
      <c r="AO155" s="103">
        <f t="shared" si="130"/>
        <v>333.23318518518522</v>
      </c>
      <c r="AP155" s="43"/>
      <c r="AQ155" s="34">
        <f>P155/O155</f>
        <v>0</v>
      </c>
      <c r="AR155" s="104"/>
      <c r="AS155" s="105">
        <f>(((AA157+AA158)/2)-((AA155+AA156)/2))/((AA155+AA156)/2)*100</f>
        <v>23.135016520322939</v>
      </c>
      <c r="AT155" s="104"/>
      <c r="AU155" s="105"/>
      <c r="AV155" s="106"/>
      <c r="AW155" s="97"/>
      <c r="AX155" s="105"/>
      <c r="AY155" s="105"/>
      <c r="AZ155" s="107"/>
      <c r="BA155" s="105"/>
      <c r="BB155" s="105"/>
      <c r="BC155" s="108"/>
    </row>
    <row r="156" spans="1:55" ht="15" thickBot="1" x14ac:dyDescent="0.55000000000000004">
      <c r="A156" s="162"/>
      <c r="B156" s="153"/>
      <c r="C156" s="163"/>
      <c r="D156" s="153"/>
      <c r="E156" s="164"/>
      <c r="F156" s="158"/>
      <c r="G156" s="153"/>
      <c r="H156" s="153"/>
      <c r="I156" s="153"/>
      <c r="J156" s="153"/>
      <c r="K156" s="153"/>
      <c r="L156" s="153"/>
      <c r="M156" s="165"/>
      <c r="N156" s="158"/>
      <c r="O156" s="153"/>
      <c r="P156" s="153"/>
      <c r="Q156" s="153"/>
      <c r="R156" s="153"/>
      <c r="S156" s="150"/>
      <c r="T156" s="150"/>
      <c r="U156" s="150"/>
      <c r="V156" s="150"/>
      <c r="W156" s="150"/>
      <c r="X156" s="159"/>
      <c r="Y156" s="153"/>
      <c r="Z156" s="154"/>
      <c r="AA156" s="34">
        <f t="shared" si="135"/>
        <v>28.006954133333338</v>
      </c>
      <c r="AB156" s="52">
        <f t="shared" ref="AB156" si="160">AA156/Z155</f>
        <v>0.70017385333333348</v>
      </c>
      <c r="AC156" s="53"/>
      <c r="AD156" s="54">
        <v>15</v>
      </c>
      <c r="AE156" s="54">
        <v>15</v>
      </c>
      <c r="AF156" s="72">
        <v>15</v>
      </c>
      <c r="AG156" s="56"/>
      <c r="AH156" s="57">
        <f>AC156-C155</f>
        <v>0</v>
      </c>
      <c r="AI156" s="55"/>
      <c r="AJ156" s="55">
        <v>74.2</v>
      </c>
      <c r="AK156" s="58">
        <f t="shared" si="127"/>
        <v>225</v>
      </c>
      <c r="AL156" s="58">
        <f t="shared" si="128"/>
        <v>3375</v>
      </c>
      <c r="AM156" s="52">
        <f t="shared" si="129"/>
        <v>0</v>
      </c>
      <c r="AN156" s="41">
        <f>AJ156*1000*IF((Calibration!H$6&lt;AJ156)*AND(AJ156&lt;Calibration!F$7),Calibration!H$6,IF((Calibration!F$7&lt;AJ156)*AND(AJ156&lt;Calibration!F$9),Calibration!H$8,IF((Calibration!F$9&lt;AJ156)*AND(AJ156&lt;Calibration!F$11),Calibration!H$10,IF((Calibration!F$11&lt;AJ156)*AND(AJ156&lt;Calibration!F$13),Calibration!H$12,IF((Calibration!F$13&lt;AJ156)*AND(AJ156&lt;Calibration!F$15),Calibration!H$14,IF((Calibration!F$15&lt;AJ156)*AND(AJ156&lt;Calibration!F$17),Calibration!H$16,IF((Calibration!F$17&lt;AJ156)*AND(AJ156&lt;Calibration!F$19),Calibration!H$18,IF((Calibration!F$19&lt;AJ156)*AND(AJ156&lt;Calibration!F$21),Calibration!H$20,IF((Calibration!F$21&lt;AJ156)*AND(AJ156&lt;Calibration!F$23),Calibration!H$22,IF((Calibration!F$23&lt;AJ156)*AND(AJ156&lt;Calibration!F$25),Calibration!H$24,Calibration!H$26))))))))))</f>
        <v>75486.133333333346</v>
      </c>
      <c r="AO156" s="59">
        <f t="shared" si="130"/>
        <v>335.49392592592596</v>
      </c>
      <c r="AP156" s="109"/>
      <c r="AQ156" s="94">
        <f>P155/O155</f>
        <v>0</v>
      </c>
      <c r="AR156" s="62"/>
      <c r="AS156" s="64">
        <f>(((AA157+AA158)/2)-((AA155+AA156)/2))/((AA155+AA156)/2)*100</f>
        <v>23.135016520322939</v>
      </c>
      <c r="AT156" s="62"/>
      <c r="AU156" s="64"/>
      <c r="AV156" s="65"/>
      <c r="AW156" s="54"/>
      <c r="AX156" s="64"/>
      <c r="AY156" s="64"/>
      <c r="AZ156" s="66"/>
      <c r="BA156" s="64"/>
      <c r="BB156" s="64"/>
      <c r="BC156" s="67"/>
    </row>
    <row r="157" spans="1:55" ht="15" thickBot="1" x14ac:dyDescent="0.55000000000000004">
      <c r="A157" s="162"/>
      <c r="B157" s="153"/>
      <c r="C157" s="163"/>
      <c r="D157" s="153"/>
      <c r="E157" s="164"/>
      <c r="F157" s="158"/>
      <c r="G157" s="153"/>
      <c r="H157" s="153"/>
      <c r="I157" s="153"/>
      <c r="J157" s="153"/>
      <c r="K157" s="153"/>
      <c r="L157" s="153"/>
      <c r="M157" s="165"/>
      <c r="N157" s="158"/>
      <c r="O157" s="153"/>
      <c r="P157" s="153"/>
      <c r="Q157" s="153"/>
      <c r="R157" s="153"/>
      <c r="S157" s="150"/>
      <c r="T157" s="150"/>
      <c r="U157" s="150"/>
      <c r="V157" s="150"/>
      <c r="W157" s="150"/>
      <c r="X157" s="155"/>
      <c r="Y157" s="153"/>
      <c r="Z157" s="154"/>
      <c r="AA157" s="34">
        <f t="shared" si="135"/>
        <v>33.462709333333336</v>
      </c>
      <c r="AB157" s="52">
        <f t="shared" ref="AB157" si="161">AA157/Z155</f>
        <v>0.83656773333333345</v>
      </c>
      <c r="AC157" s="53"/>
      <c r="AD157" s="54">
        <v>15</v>
      </c>
      <c r="AE157" s="54">
        <v>15</v>
      </c>
      <c r="AF157" s="72">
        <v>15</v>
      </c>
      <c r="AG157" s="56"/>
      <c r="AH157" s="57">
        <f>AC157-C155</f>
        <v>0</v>
      </c>
      <c r="AI157" s="55"/>
      <c r="AJ157" s="55">
        <v>86.5</v>
      </c>
      <c r="AK157" s="58">
        <f t="shared" si="127"/>
        <v>225</v>
      </c>
      <c r="AL157" s="58">
        <f t="shared" si="128"/>
        <v>3375</v>
      </c>
      <c r="AM157" s="52">
        <f t="shared" si="129"/>
        <v>0</v>
      </c>
      <c r="AN157" s="41">
        <f>AJ157*1000*IF((Calibration!H$6&lt;AJ157)*AND(AJ157&lt;Calibration!F$7),Calibration!H$6,IF((Calibration!F$7&lt;AJ157)*AND(AJ157&lt;Calibration!F$9),Calibration!H$8,IF((Calibration!F$9&lt;AJ157)*AND(AJ157&lt;Calibration!F$11),Calibration!H$10,IF((Calibration!F$11&lt;AJ157)*AND(AJ157&lt;Calibration!F$13),Calibration!H$12,IF((Calibration!F$13&lt;AJ157)*AND(AJ157&lt;Calibration!F$15),Calibration!H$14,IF((Calibration!F$15&lt;AJ157)*AND(AJ157&lt;Calibration!F$17),Calibration!H$16,IF((Calibration!F$17&lt;AJ157)*AND(AJ157&lt;Calibration!F$19),Calibration!H$18,IF((Calibration!F$19&lt;AJ157)*AND(AJ157&lt;Calibration!F$21),Calibration!H$20,IF((Calibration!F$21&lt;AJ157)*AND(AJ157&lt;Calibration!F$23),Calibration!H$22,IF((Calibration!F$23&lt;AJ157)*AND(AJ157&lt;Calibration!F$25),Calibration!H$24,Calibration!H$26))))))))))</f>
        <v>87999.333333333343</v>
      </c>
      <c r="AO157" s="59">
        <f t="shared" si="130"/>
        <v>391.10814814814819</v>
      </c>
      <c r="AP157" s="109"/>
      <c r="AQ157" s="94">
        <f>P155/O155</f>
        <v>0</v>
      </c>
      <c r="AR157" s="62"/>
      <c r="AS157" s="64">
        <f>(((AA157+AA158)/2)-((AA155+AA156)/2))/((AA155+AA156)/2)*100</f>
        <v>23.135016520322939</v>
      </c>
      <c r="AT157" s="62"/>
      <c r="AU157" s="64"/>
      <c r="AV157" s="65"/>
      <c r="AW157" s="54"/>
      <c r="AX157" s="64"/>
      <c r="AY157" s="64"/>
      <c r="AZ157" s="66"/>
      <c r="BA157" s="64"/>
      <c r="BB157" s="64"/>
      <c r="BC157" s="67"/>
    </row>
    <row r="158" spans="1:55" ht="15" thickBot="1" x14ac:dyDescent="0.55000000000000004">
      <c r="A158" s="162"/>
      <c r="B158" s="157"/>
      <c r="C158" s="169"/>
      <c r="D158" s="157"/>
      <c r="E158" s="171"/>
      <c r="F158" s="158"/>
      <c r="G158" s="157"/>
      <c r="H158" s="157"/>
      <c r="I158" s="157"/>
      <c r="J158" s="157"/>
      <c r="K158" s="157"/>
      <c r="L158" s="157"/>
      <c r="M158" s="173"/>
      <c r="N158" s="158"/>
      <c r="O158" s="157"/>
      <c r="P158" s="157"/>
      <c r="Q158" s="157"/>
      <c r="R158" s="157"/>
      <c r="S158" s="150"/>
      <c r="T158" s="150"/>
      <c r="U158" s="150"/>
      <c r="V158" s="150"/>
      <c r="W158" s="150"/>
      <c r="X158" s="158"/>
      <c r="Y158" s="157"/>
      <c r="Z158" s="161"/>
      <c r="AA158" s="34">
        <f t="shared" si="135"/>
        <v>35.236938666666667</v>
      </c>
      <c r="AB158" s="87">
        <f t="shared" ref="AB158" si="162">AA158/Z155</f>
        <v>0.88092346666666665</v>
      </c>
      <c r="AC158" s="110"/>
      <c r="AD158" s="111">
        <v>15</v>
      </c>
      <c r="AE158" s="111">
        <v>15</v>
      </c>
      <c r="AF158" s="112">
        <v>15</v>
      </c>
      <c r="AG158" s="113"/>
      <c r="AH158" s="114">
        <f>AH157</f>
        <v>0</v>
      </c>
      <c r="AI158" s="112"/>
      <c r="AJ158" s="72">
        <v>90.5</v>
      </c>
      <c r="AK158" s="115">
        <f t="shared" si="127"/>
        <v>225</v>
      </c>
      <c r="AL158" s="115">
        <f t="shared" si="128"/>
        <v>3375</v>
      </c>
      <c r="AM158" s="116">
        <f t="shared" si="129"/>
        <v>0</v>
      </c>
      <c r="AN158" s="41">
        <f>AJ158*1000*IF((Calibration!H$6&lt;AJ158)*AND(AJ158&lt;Calibration!F$7),Calibration!H$6,IF((Calibration!F$7&lt;AJ158)*AND(AJ158&lt;Calibration!F$9),Calibration!H$8,IF((Calibration!F$9&lt;AJ158)*AND(AJ158&lt;Calibration!F$11),Calibration!H$10,IF((Calibration!F$11&lt;AJ158)*AND(AJ158&lt;Calibration!F$13),Calibration!H$12,IF((Calibration!F$13&lt;AJ158)*AND(AJ158&lt;Calibration!F$15),Calibration!H$14,IF((Calibration!F$15&lt;AJ158)*AND(AJ158&lt;Calibration!F$17),Calibration!H$16,IF((Calibration!F$17&lt;AJ158)*AND(AJ158&lt;Calibration!F$19),Calibration!H$18,IF((Calibration!F$19&lt;AJ158)*AND(AJ158&lt;Calibration!F$21),Calibration!H$20,IF((Calibration!F$21&lt;AJ158)*AND(AJ158&lt;Calibration!F$23),Calibration!H$22,IF((Calibration!F$23&lt;AJ158)*AND(AJ158&lt;Calibration!F$25),Calibration!H$24,Calibration!H$26))))))))))</f>
        <v>92068.666666666672</v>
      </c>
      <c r="AO158" s="117">
        <f t="shared" si="130"/>
        <v>409.19407407407408</v>
      </c>
      <c r="AP158" s="118"/>
      <c r="AQ158" s="119">
        <f>P155/O155</f>
        <v>0</v>
      </c>
      <c r="AR158" s="120"/>
      <c r="AS158" s="121">
        <f>(((AA157+AA158)/2)-((AA155+AA156)/2))/((AA155+AA156)/2)*100</f>
        <v>23.135016520322939</v>
      </c>
      <c r="AT158" s="120"/>
      <c r="AU158" s="121"/>
      <c r="AV158" s="122"/>
      <c r="AW158" s="111"/>
      <c r="AX158" s="121"/>
      <c r="AY158" s="121"/>
      <c r="AZ158" s="123"/>
      <c r="BA158" s="121"/>
      <c r="BB158" s="121"/>
      <c r="BC158" s="124"/>
    </row>
    <row r="159" spans="1:55" ht="15" thickBot="1" x14ac:dyDescent="0.55000000000000004">
      <c r="A159" s="166">
        <v>40</v>
      </c>
      <c r="B159" s="153"/>
      <c r="C159" s="163"/>
      <c r="D159" s="153"/>
      <c r="E159" s="164"/>
      <c r="F159" s="157"/>
      <c r="G159" s="153"/>
      <c r="H159" s="153"/>
      <c r="I159" s="153"/>
      <c r="J159" s="153"/>
      <c r="K159" s="153"/>
      <c r="L159" s="153"/>
      <c r="M159" s="165"/>
      <c r="N159" s="157" t="s">
        <v>73</v>
      </c>
      <c r="O159" s="153">
        <v>11</v>
      </c>
      <c r="P159" s="153"/>
      <c r="Q159" s="153"/>
      <c r="R159" s="153"/>
      <c r="S159" s="151"/>
      <c r="T159" s="151"/>
      <c r="U159" s="151"/>
      <c r="V159" s="151"/>
      <c r="W159" s="151"/>
      <c r="X159" s="157"/>
      <c r="Y159" s="153"/>
      <c r="Z159" s="154">
        <f>LOOKUP(N159,$BU$4:$BU$14,$BT$4:$BT$14)</f>
        <v>55</v>
      </c>
      <c r="AA159" s="34">
        <f t="shared" si="135"/>
        <v>30.934432533333339</v>
      </c>
      <c r="AB159" s="35">
        <f t="shared" ref="AB159" si="163">AA159/Z159</f>
        <v>0.56244422787878801</v>
      </c>
      <c r="AC159" s="36"/>
      <c r="AD159" s="37">
        <v>15</v>
      </c>
      <c r="AE159" s="37">
        <v>15</v>
      </c>
      <c r="AF159" s="93">
        <v>15</v>
      </c>
      <c r="AG159" s="39"/>
      <c r="AH159" s="40">
        <f>AC159-C159</f>
        <v>0</v>
      </c>
      <c r="AI159" s="38"/>
      <c r="AJ159" s="38">
        <v>80.8</v>
      </c>
      <c r="AK159" s="41">
        <f t="shared" si="127"/>
        <v>225</v>
      </c>
      <c r="AL159" s="41">
        <f t="shared" si="128"/>
        <v>3375</v>
      </c>
      <c r="AM159" s="35">
        <f t="shared" si="129"/>
        <v>0</v>
      </c>
      <c r="AN159" s="41">
        <f>AJ159*1000*IF((Calibration!H$6&lt;AJ159)*AND(AJ159&lt;Calibration!F$7),Calibration!H$6,IF((Calibration!F$7&lt;AJ159)*AND(AJ159&lt;Calibration!F$9),Calibration!H$8,IF((Calibration!F$9&lt;AJ159)*AND(AJ159&lt;Calibration!F$11),Calibration!H$10,IF((Calibration!F$11&lt;AJ159)*AND(AJ159&lt;Calibration!F$13),Calibration!H$12,IF((Calibration!F$13&lt;AJ159)*AND(AJ159&lt;Calibration!F$15),Calibration!H$14,IF((Calibration!F$15&lt;AJ159)*AND(AJ159&lt;Calibration!F$17),Calibration!H$16,IF((Calibration!F$17&lt;AJ159)*AND(AJ159&lt;Calibration!F$19),Calibration!H$18,IF((Calibration!F$19&lt;AJ159)*AND(AJ159&lt;Calibration!F$21),Calibration!H$20,IF((Calibration!F$21&lt;AJ159)*AND(AJ159&lt;Calibration!F$23),Calibration!H$22,IF((Calibration!F$23&lt;AJ159)*AND(AJ159&lt;Calibration!F$25),Calibration!H$24,Calibration!H$26))))))))))</f>
        <v>82200.53333333334</v>
      </c>
      <c r="AO159" s="42">
        <f t="shared" si="130"/>
        <v>365.33570370370376</v>
      </c>
      <c r="AP159" s="43"/>
      <c r="AQ159" s="34">
        <f>P159/O159</f>
        <v>0</v>
      </c>
      <c r="AR159" s="45"/>
      <c r="AS159" s="47">
        <f>(((AA161+AA162)/2)-((AA159+AA160)/2))/((AA159+AA160)/2)*100</f>
        <v>22.548184076614078</v>
      </c>
      <c r="AT159" s="45"/>
      <c r="AU159" s="47"/>
      <c r="AV159" s="48"/>
      <c r="AW159" s="37"/>
      <c r="AX159" s="47"/>
      <c r="AY159" s="47"/>
      <c r="AZ159" s="49"/>
      <c r="BA159" s="47"/>
      <c r="BB159" s="47"/>
      <c r="BC159" s="50"/>
    </row>
    <row r="160" spans="1:55" ht="15" thickBot="1" x14ac:dyDescent="0.55000000000000004">
      <c r="A160" s="162"/>
      <c r="B160" s="153"/>
      <c r="C160" s="163"/>
      <c r="D160" s="153"/>
      <c r="E160" s="164"/>
      <c r="F160" s="158"/>
      <c r="G160" s="153"/>
      <c r="H160" s="153"/>
      <c r="I160" s="153"/>
      <c r="J160" s="153"/>
      <c r="K160" s="153"/>
      <c r="L160" s="153"/>
      <c r="M160" s="165"/>
      <c r="N160" s="158"/>
      <c r="O160" s="153"/>
      <c r="P160" s="153"/>
      <c r="Q160" s="153"/>
      <c r="R160" s="153"/>
      <c r="S160" s="150"/>
      <c r="T160" s="150"/>
      <c r="U160" s="150"/>
      <c r="V160" s="150"/>
      <c r="W160" s="150"/>
      <c r="X160" s="159"/>
      <c r="Y160" s="153"/>
      <c r="Z160" s="154"/>
      <c r="AA160" s="34">
        <f t="shared" si="135"/>
        <v>30.047317866666667</v>
      </c>
      <c r="AB160" s="52">
        <f t="shared" ref="AB160" si="164">AA160/Z159</f>
        <v>0.54631487030303028</v>
      </c>
      <c r="AC160" s="53"/>
      <c r="AD160" s="54">
        <v>15</v>
      </c>
      <c r="AE160" s="54">
        <v>15</v>
      </c>
      <c r="AF160" s="72">
        <v>15</v>
      </c>
      <c r="AG160" s="56"/>
      <c r="AH160" s="57">
        <f>AC160-C159</f>
        <v>0</v>
      </c>
      <c r="AI160" s="55"/>
      <c r="AJ160" s="55">
        <v>78.8</v>
      </c>
      <c r="AK160" s="58">
        <f t="shared" si="127"/>
        <v>225</v>
      </c>
      <c r="AL160" s="58">
        <f t="shared" si="128"/>
        <v>3375</v>
      </c>
      <c r="AM160" s="52">
        <f t="shared" si="129"/>
        <v>0</v>
      </c>
      <c r="AN160" s="41">
        <f>AJ160*1000*IF((Calibration!H$6&lt;AJ160)*AND(AJ160&lt;Calibration!F$7),Calibration!H$6,IF((Calibration!F$7&lt;AJ160)*AND(AJ160&lt;Calibration!F$9),Calibration!H$8,IF((Calibration!F$9&lt;AJ160)*AND(AJ160&lt;Calibration!F$11),Calibration!H$10,IF((Calibration!F$11&lt;AJ160)*AND(AJ160&lt;Calibration!F$13),Calibration!H$12,IF((Calibration!F$13&lt;AJ160)*AND(AJ160&lt;Calibration!F$15),Calibration!H$14,IF((Calibration!F$15&lt;AJ160)*AND(AJ160&lt;Calibration!F$17),Calibration!H$16,IF((Calibration!F$17&lt;AJ160)*AND(AJ160&lt;Calibration!F$19),Calibration!H$18,IF((Calibration!F$19&lt;AJ160)*AND(AJ160&lt;Calibration!F$21),Calibration!H$20,IF((Calibration!F$21&lt;AJ160)*AND(AJ160&lt;Calibration!F$23),Calibration!H$22,IF((Calibration!F$23&lt;AJ160)*AND(AJ160&lt;Calibration!F$25),Calibration!H$24,Calibration!H$26))))))))))</f>
        <v>80165.866666666669</v>
      </c>
      <c r="AO160" s="59">
        <f t="shared" si="130"/>
        <v>356.29274074074073</v>
      </c>
      <c r="AP160" s="109"/>
      <c r="AQ160" s="51">
        <f>P159/O159</f>
        <v>0</v>
      </c>
      <c r="AR160" s="62"/>
      <c r="AS160" s="64">
        <f>(((AA161+AA162)/2)-((AA159+AA160)/2))/((AA159+AA160)/2)*100</f>
        <v>22.548184076614078</v>
      </c>
      <c r="AT160" s="62"/>
      <c r="AU160" s="64"/>
      <c r="AV160" s="65"/>
      <c r="AW160" s="54"/>
      <c r="AX160" s="64"/>
      <c r="AY160" s="64"/>
      <c r="AZ160" s="66"/>
      <c r="BA160" s="64"/>
      <c r="BB160" s="64"/>
      <c r="BC160" s="67"/>
    </row>
    <row r="161" spans="1:55" ht="15" thickBot="1" x14ac:dyDescent="0.55000000000000004">
      <c r="A161" s="162"/>
      <c r="B161" s="153"/>
      <c r="C161" s="163"/>
      <c r="D161" s="153"/>
      <c r="E161" s="164"/>
      <c r="F161" s="158"/>
      <c r="G161" s="153"/>
      <c r="H161" s="153"/>
      <c r="I161" s="153"/>
      <c r="J161" s="153"/>
      <c r="K161" s="153"/>
      <c r="L161" s="153"/>
      <c r="M161" s="165"/>
      <c r="N161" s="158"/>
      <c r="O161" s="153"/>
      <c r="P161" s="153"/>
      <c r="Q161" s="153"/>
      <c r="R161" s="153"/>
      <c r="S161" s="150"/>
      <c r="T161" s="150"/>
      <c r="U161" s="150"/>
      <c r="V161" s="150"/>
      <c r="W161" s="150"/>
      <c r="X161" s="155"/>
      <c r="Y161" s="153"/>
      <c r="Z161" s="154"/>
      <c r="AA161" s="34">
        <f t="shared" si="135"/>
        <v>37.632148266666675</v>
      </c>
      <c r="AB161" s="52">
        <f t="shared" ref="AB161" si="165">AA161/Z159</f>
        <v>0.68422087757575778</v>
      </c>
      <c r="AC161" s="53"/>
      <c r="AD161" s="54">
        <v>15</v>
      </c>
      <c r="AE161" s="54">
        <v>15</v>
      </c>
      <c r="AF161" s="72">
        <v>15</v>
      </c>
      <c r="AG161" s="56"/>
      <c r="AH161" s="57">
        <f>AC161-C159</f>
        <v>0</v>
      </c>
      <c r="AI161" s="55"/>
      <c r="AJ161" s="55">
        <v>95.9</v>
      </c>
      <c r="AK161" s="58">
        <f t="shared" si="127"/>
        <v>225</v>
      </c>
      <c r="AL161" s="58">
        <f t="shared" si="128"/>
        <v>3375</v>
      </c>
      <c r="AM161" s="52">
        <f t="shared" si="129"/>
        <v>0</v>
      </c>
      <c r="AN161" s="41">
        <f>AJ161*1000*IF((Calibration!H$6&lt;AJ161)*AND(AJ161&lt;Calibration!F$7),Calibration!H$6,IF((Calibration!F$7&lt;AJ161)*AND(AJ161&lt;Calibration!F$9),Calibration!H$8,IF((Calibration!F$9&lt;AJ161)*AND(AJ161&lt;Calibration!F$11),Calibration!H$10,IF((Calibration!F$11&lt;AJ161)*AND(AJ161&lt;Calibration!F$13),Calibration!H$12,IF((Calibration!F$13&lt;AJ161)*AND(AJ161&lt;Calibration!F$15),Calibration!H$14,IF((Calibration!F$15&lt;AJ161)*AND(AJ161&lt;Calibration!F$17),Calibration!H$16,IF((Calibration!F$17&lt;AJ161)*AND(AJ161&lt;Calibration!F$19),Calibration!H$18,IF((Calibration!F$19&lt;AJ161)*AND(AJ161&lt;Calibration!F$21),Calibration!H$20,IF((Calibration!F$21&lt;AJ161)*AND(AJ161&lt;Calibration!F$23),Calibration!H$22,IF((Calibration!F$23&lt;AJ161)*AND(AJ161&lt;Calibration!F$25),Calibration!H$24,Calibration!H$26))))))))))</f>
        <v>97562.266666666677</v>
      </c>
      <c r="AO161" s="59">
        <f t="shared" si="130"/>
        <v>433.61007407407413</v>
      </c>
      <c r="AP161" s="109"/>
      <c r="AQ161" s="94">
        <f>P159/O159</f>
        <v>0</v>
      </c>
      <c r="AR161" s="62"/>
      <c r="AS161" s="64">
        <f>(((AA161+AA162)/2)-((AA159+AA160)/2))/((AA159+AA160)/2)*100</f>
        <v>22.548184076614078</v>
      </c>
      <c r="AT161" s="62"/>
      <c r="AU161" s="64"/>
      <c r="AV161" s="65"/>
      <c r="AW161" s="54"/>
      <c r="AX161" s="64"/>
      <c r="AY161" s="64"/>
      <c r="AZ161" s="66"/>
      <c r="BA161" s="64"/>
      <c r="BB161" s="64"/>
      <c r="BC161" s="67"/>
    </row>
    <row r="162" spans="1:55" ht="15" thickBot="1" x14ac:dyDescent="0.55000000000000004">
      <c r="A162" s="167"/>
      <c r="B162" s="153"/>
      <c r="C162" s="163"/>
      <c r="D162" s="153"/>
      <c r="E162" s="164"/>
      <c r="F162" s="156"/>
      <c r="G162" s="153"/>
      <c r="H162" s="153"/>
      <c r="I162" s="153"/>
      <c r="J162" s="153"/>
      <c r="K162" s="153"/>
      <c r="L162" s="153"/>
      <c r="M162" s="165"/>
      <c r="N162" s="156"/>
      <c r="O162" s="153"/>
      <c r="P162" s="153"/>
      <c r="Q162" s="153"/>
      <c r="R162" s="153"/>
      <c r="S162" s="152"/>
      <c r="T162" s="152"/>
      <c r="U162" s="152"/>
      <c r="V162" s="152"/>
      <c r="W162" s="152"/>
      <c r="X162" s="156"/>
      <c r="Y162" s="153"/>
      <c r="Z162" s="154"/>
      <c r="AA162" s="34">
        <f t="shared" si="135"/>
        <v>37.099879466666671</v>
      </c>
      <c r="AB162" s="87">
        <f t="shared" ref="AB162" si="166">AA162/Z159</f>
        <v>0.6745432630303031</v>
      </c>
      <c r="AC162" s="70"/>
      <c r="AD162" s="71">
        <v>15</v>
      </c>
      <c r="AE162" s="71">
        <v>15</v>
      </c>
      <c r="AF162" s="72">
        <v>15</v>
      </c>
      <c r="AG162" s="73"/>
      <c r="AH162" s="74">
        <f>AH161</f>
        <v>0</v>
      </c>
      <c r="AI162" s="72"/>
      <c r="AJ162" s="72">
        <v>94.7</v>
      </c>
      <c r="AK162" s="75">
        <f t="shared" si="127"/>
        <v>225</v>
      </c>
      <c r="AL162" s="75">
        <f t="shared" si="128"/>
        <v>3375</v>
      </c>
      <c r="AM162" s="69">
        <f t="shared" si="129"/>
        <v>0</v>
      </c>
      <c r="AN162" s="41">
        <f>AJ162*1000*IF((Calibration!H$6&lt;AJ162)*AND(AJ162&lt;Calibration!F$7),Calibration!H$6,IF((Calibration!F$7&lt;AJ162)*AND(AJ162&lt;Calibration!F$9),Calibration!H$8,IF((Calibration!F$9&lt;AJ162)*AND(AJ162&lt;Calibration!F$11),Calibration!H$10,IF((Calibration!F$11&lt;AJ162)*AND(AJ162&lt;Calibration!F$13),Calibration!H$12,IF((Calibration!F$13&lt;AJ162)*AND(AJ162&lt;Calibration!F$15),Calibration!H$14,IF((Calibration!F$15&lt;AJ162)*AND(AJ162&lt;Calibration!F$17),Calibration!H$16,IF((Calibration!F$17&lt;AJ162)*AND(AJ162&lt;Calibration!F$19),Calibration!H$18,IF((Calibration!F$19&lt;AJ162)*AND(AJ162&lt;Calibration!F$21),Calibration!H$20,IF((Calibration!F$21&lt;AJ162)*AND(AJ162&lt;Calibration!F$23),Calibration!H$22,IF((Calibration!F$23&lt;AJ162)*AND(AJ162&lt;Calibration!F$25),Calibration!H$24,Calibration!H$26))))))))))</f>
        <v>96341.466666666674</v>
      </c>
      <c r="AO162" s="76">
        <f t="shared" si="130"/>
        <v>428.18429629629634</v>
      </c>
      <c r="AP162" s="88"/>
      <c r="AQ162" s="89">
        <f>P159/O159</f>
        <v>0</v>
      </c>
      <c r="AR162" s="79"/>
      <c r="AS162" s="81">
        <f>(((AA161+AA162)/2)-((AA159+AA160)/2))/((AA159+AA160)/2)*100</f>
        <v>22.548184076614078</v>
      </c>
      <c r="AT162" s="79"/>
      <c r="AU162" s="81"/>
      <c r="AV162" s="82"/>
      <c r="AW162" s="71"/>
      <c r="AX162" s="81"/>
      <c r="AY162" s="81"/>
      <c r="AZ162" s="83"/>
      <c r="BA162" s="81"/>
      <c r="BB162" s="81"/>
      <c r="BC162" s="84"/>
    </row>
    <row r="163" spans="1:55" ht="15" thickBot="1" x14ac:dyDescent="0.55000000000000004">
      <c r="A163" s="162">
        <v>41</v>
      </c>
      <c r="B163" s="156"/>
      <c r="C163" s="168"/>
      <c r="D163" s="156"/>
      <c r="E163" s="170"/>
      <c r="F163" s="158"/>
      <c r="G163" s="156"/>
      <c r="H163" s="156"/>
      <c r="I163" s="156"/>
      <c r="J163" s="156"/>
      <c r="K163" s="156"/>
      <c r="L163" s="156"/>
      <c r="M163" s="172"/>
      <c r="N163" s="158" t="s">
        <v>70</v>
      </c>
      <c r="O163" s="156">
        <v>11</v>
      </c>
      <c r="P163" s="156"/>
      <c r="Q163" s="156"/>
      <c r="R163" s="156"/>
      <c r="S163" s="150"/>
      <c r="T163" s="150"/>
      <c r="U163" s="150"/>
      <c r="V163" s="150"/>
      <c r="W163" s="150"/>
      <c r="X163" s="158"/>
      <c r="Y163" s="156"/>
      <c r="Z163" s="160">
        <f>LOOKUP(N163,$BU$4:$BU$14,$BT$4:$BT$14)</f>
        <v>40</v>
      </c>
      <c r="AA163" s="34">
        <f t="shared" si="135"/>
        <v>26.676282133333345</v>
      </c>
      <c r="AB163" s="35">
        <f t="shared" ref="AB163" si="167">AA163/Z163</f>
        <v>0.66690705333333367</v>
      </c>
      <c r="AC163" s="96"/>
      <c r="AD163" s="97">
        <v>15</v>
      </c>
      <c r="AE163" s="97">
        <v>15</v>
      </c>
      <c r="AF163" s="98">
        <v>15</v>
      </c>
      <c r="AG163" s="99"/>
      <c r="AH163" s="100">
        <f>AC163-C163</f>
        <v>0</v>
      </c>
      <c r="AI163" s="101"/>
      <c r="AJ163" s="38">
        <v>71.2</v>
      </c>
      <c r="AK163" s="102">
        <f t="shared" si="127"/>
        <v>225</v>
      </c>
      <c r="AL163" s="102">
        <f t="shared" si="128"/>
        <v>3375</v>
      </c>
      <c r="AM163" s="95">
        <f t="shared" si="129"/>
        <v>0</v>
      </c>
      <c r="AN163" s="41">
        <f>AJ163*1000*IF((Calibration!H$6&lt;AJ163)*AND(AJ163&lt;Calibration!F$7),Calibration!H$6,IF((Calibration!F$7&lt;AJ163)*AND(AJ163&lt;Calibration!F$9),Calibration!H$8,IF((Calibration!F$9&lt;AJ163)*AND(AJ163&lt;Calibration!F$11),Calibration!H$10,IF((Calibration!F$11&lt;AJ163)*AND(AJ163&lt;Calibration!F$13),Calibration!H$12,IF((Calibration!F$13&lt;AJ163)*AND(AJ163&lt;Calibration!F$15),Calibration!H$14,IF((Calibration!F$15&lt;AJ163)*AND(AJ163&lt;Calibration!F$17),Calibration!H$16,IF((Calibration!F$17&lt;AJ163)*AND(AJ163&lt;Calibration!F$19),Calibration!H$18,IF((Calibration!F$19&lt;AJ163)*AND(AJ163&lt;Calibration!F$21),Calibration!H$20,IF((Calibration!F$21&lt;AJ163)*AND(AJ163&lt;Calibration!F$23),Calibration!H$22,IF((Calibration!F$23&lt;AJ163)*AND(AJ163&lt;Calibration!F$25),Calibration!H$24,Calibration!H$26))))))))))</f>
        <v>72434.133333333346</v>
      </c>
      <c r="AO163" s="103">
        <f t="shared" si="130"/>
        <v>321.92948148148156</v>
      </c>
      <c r="AP163" s="43"/>
      <c r="AQ163" s="34">
        <f>P163/O163</f>
        <v>0</v>
      </c>
      <c r="AR163" s="104"/>
      <c r="AS163" s="105">
        <f>(((AA165+AA166)/2)-((AA163+AA164)/2))/((AA163+AA164)/2)*100</f>
        <v>23.054591538947271</v>
      </c>
      <c r="AT163" s="104"/>
      <c r="AU163" s="105"/>
      <c r="AV163" s="106"/>
      <c r="AW163" s="97"/>
      <c r="AX163" s="105"/>
      <c r="AY163" s="105"/>
      <c r="AZ163" s="107"/>
      <c r="BA163" s="105"/>
      <c r="BB163" s="105"/>
      <c r="BC163" s="108"/>
    </row>
    <row r="164" spans="1:55" ht="15" thickBot="1" x14ac:dyDescent="0.55000000000000004">
      <c r="A164" s="162"/>
      <c r="B164" s="153"/>
      <c r="C164" s="163"/>
      <c r="D164" s="153"/>
      <c r="E164" s="164"/>
      <c r="F164" s="158"/>
      <c r="G164" s="153"/>
      <c r="H164" s="153"/>
      <c r="I164" s="153"/>
      <c r="J164" s="153"/>
      <c r="K164" s="153"/>
      <c r="L164" s="153"/>
      <c r="M164" s="165"/>
      <c r="N164" s="158"/>
      <c r="O164" s="153"/>
      <c r="P164" s="153"/>
      <c r="Q164" s="153"/>
      <c r="R164" s="153"/>
      <c r="S164" s="150"/>
      <c r="T164" s="150"/>
      <c r="U164" s="150"/>
      <c r="V164" s="150"/>
      <c r="W164" s="150"/>
      <c r="X164" s="159"/>
      <c r="Y164" s="153"/>
      <c r="Z164" s="154"/>
      <c r="AA164" s="34">
        <f t="shared" si="135"/>
        <v>26.809349333333344</v>
      </c>
      <c r="AB164" s="52">
        <f t="shared" ref="AB164" si="168">AA164/Z163</f>
        <v>0.67023373333333358</v>
      </c>
      <c r="AC164" s="53"/>
      <c r="AD164" s="54">
        <v>15</v>
      </c>
      <c r="AE164" s="54">
        <v>15</v>
      </c>
      <c r="AF164" s="72">
        <v>15</v>
      </c>
      <c r="AG164" s="56"/>
      <c r="AH164" s="57">
        <f>AC164-C163</f>
        <v>0</v>
      </c>
      <c r="AI164" s="55"/>
      <c r="AJ164" s="55">
        <v>71.5</v>
      </c>
      <c r="AK164" s="58">
        <f t="shared" si="127"/>
        <v>225</v>
      </c>
      <c r="AL164" s="58">
        <f t="shared" si="128"/>
        <v>3375</v>
      </c>
      <c r="AM164" s="52">
        <f t="shared" si="129"/>
        <v>0</v>
      </c>
      <c r="AN164" s="41">
        <f>AJ164*1000*IF((Calibration!H$6&lt;AJ164)*AND(AJ164&lt;Calibration!F$7),Calibration!H$6,IF((Calibration!F$7&lt;AJ164)*AND(AJ164&lt;Calibration!F$9),Calibration!H$8,IF((Calibration!F$9&lt;AJ164)*AND(AJ164&lt;Calibration!F$11),Calibration!H$10,IF((Calibration!F$11&lt;AJ164)*AND(AJ164&lt;Calibration!F$13),Calibration!H$12,IF((Calibration!F$13&lt;AJ164)*AND(AJ164&lt;Calibration!F$15),Calibration!H$14,IF((Calibration!F$15&lt;AJ164)*AND(AJ164&lt;Calibration!F$17),Calibration!H$16,IF((Calibration!F$17&lt;AJ164)*AND(AJ164&lt;Calibration!F$19),Calibration!H$18,IF((Calibration!F$19&lt;AJ164)*AND(AJ164&lt;Calibration!F$21),Calibration!H$20,IF((Calibration!F$21&lt;AJ164)*AND(AJ164&lt;Calibration!F$23),Calibration!H$22,IF((Calibration!F$23&lt;AJ164)*AND(AJ164&lt;Calibration!F$25),Calibration!H$24,Calibration!H$26))))))))))</f>
        <v>72739.333333333343</v>
      </c>
      <c r="AO164" s="59">
        <f t="shared" si="130"/>
        <v>323.28592592592599</v>
      </c>
      <c r="AP164" s="60"/>
      <c r="AQ164" s="94">
        <f>P163/O163</f>
        <v>0</v>
      </c>
      <c r="AR164" s="62"/>
      <c r="AS164" s="64">
        <f>(((AA165+AA166)/2)-((AA163+AA164)/2))/((AA163+AA164)/2)*100</f>
        <v>23.054591538947271</v>
      </c>
      <c r="AT164" s="62"/>
      <c r="AU164" s="64"/>
      <c r="AV164" s="65"/>
      <c r="AW164" s="54"/>
      <c r="AX164" s="64"/>
      <c r="AY164" s="64"/>
      <c r="AZ164" s="66"/>
      <c r="BA164" s="64"/>
      <c r="BB164" s="64"/>
      <c r="BC164" s="67"/>
    </row>
    <row r="165" spans="1:55" ht="15" thickBot="1" x14ac:dyDescent="0.55000000000000004">
      <c r="A165" s="162"/>
      <c r="B165" s="153"/>
      <c r="C165" s="163"/>
      <c r="D165" s="153"/>
      <c r="E165" s="164"/>
      <c r="F165" s="158"/>
      <c r="G165" s="153"/>
      <c r="H165" s="153"/>
      <c r="I165" s="153"/>
      <c r="J165" s="153"/>
      <c r="K165" s="153"/>
      <c r="L165" s="153"/>
      <c r="M165" s="165"/>
      <c r="N165" s="158"/>
      <c r="O165" s="153"/>
      <c r="P165" s="153"/>
      <c r="Q165" s="153"/>
      <c r="R165" s="153"/>
      <c r="S165" s="150"/>
      <c r="T165" s="150"/>
      <c r="U165" s="150"/>
      <c r="V165" s="150"/>
      <c r="W165" s="150"/>
      <c r="X165" s="155"/>
      <c r="Y165" s="153"/>
      <c r="Z165" s="154"/>
      <c r="AA165" s="34">
        <f t="shared" si="135"/>
        <v>32.753017600000007</v>
      </c>
      <c r="AB165" s="52">
        <f t="shared" ref="AB165" si="169">AA165/Z163</f>
        <v>0.81882544000000013</v>
      </c>
      <c r="AC165" s="53"/>
      <c r="AD165" s="54">
        <v>15</v>
      </c>
      <c r="AE165" s="54">
        <v>15</v>
      </c>
      <c r="AF165" s="72">
        <v>15</v>
      </c>
      <c r="AG165" s="56"/>
      <c r="AH165" s="57">
        <f>AC165-C163</f>
        <v>0</v>
      </c>
      <c r="AI165" s="55"/>
      <c r="AJ165" s="55">
        <v>84.9</v>
      </c>
      <c r="AK165" s="58">
        <f t="shared" si="127"/>
        <v>225</v>
      </c>
      <c r="AL165" s="58">
        <f t="shared" si="128"/>
        <v>3375</v>
      </c>
      <c r="AM165" s="52">
        <f t="shared" si="129"/>
        <v>0</v>
      </c>
      <c r="AN165" s="41">
        <f>AJ165*1000*IF((Calibration!H$6&lt;AJ165)*AND(AJ165&lt;Calibration!F$7),Calibration!H$6,IF((Calibration!F$7&lt;AJ165)*AND(AJ165&lt;Calibration!F$9),Calibration!H$8,IF((Calibration!F$9&lt;AJ165)*AND(AJ165&lt;Calibration!F$11),Calibration!H$10,IF((Calibration!F$11&lt;AJ165)*AND(AJ165&lt;Calibration!F$13),Calibration!H$12,IF((Calibration!F$13&lt;AJ165)*AND(AJ165&lt;Calibration!F$15),Calibration!H$14,IF((Calibration!F$15&lt;AJ165)*AND(AJ165&lt;Calibration!F$17),Calibration!H$16,IF((Calibration!F$17&lt;AJ165)*AND(AJ165&lt;Calibration!F$19),Calibration!H$18,IF((Calibration!F$19&lt;AJ165)*AND(AJ165&lt;Calibration!F$21),Calibration!H$20,IF((Calibration!F$21&lt;AJ165)*AND(AJ165&lt;Calibration!F$23),Calibration!H$22,IF((Calibration!F$23&lt;AJ165)*AND(AJ165&lt;Calibration!F$25),Calibration!H$24,Calibration!H$26))))))))))</f>
        <v>86371.6</v>
      </c>
      <c r="AO165" s="59">
        <f t="shared" si="130"/>
        <v>383.87377777777783</v>
      </c>
      <c r="AP165" s="109"/>
      <c r="AQ165" s="94">
        <f>P163/O163</f>
        <v>0</v>
      </c>
      <c r="AR165" s="62"/>
      <c r="AS165" s="64">
        <f>(((AA165+AA166)/2)-((AA163+AA164)/2))/((AA163+AA164)/2)*100</f>
        <v>23.054591538947271</v>
      </c>
      <c r="AT165" s="62"/>
      <c r="AU165" s="64"/>
      <c r="AV165" s="65"/>
      <c r="AW165" s="54"/>
      <c r="AX165" s="64"/>
      <c r="AY165" s="64"/>
      <c r="AZ165" s="66"/>
      <c r="BA165" s="64"/>
      <c r="BB165" s="64"/>
      <c r="BC165" s="67"/>
    </row>
    <row r="166" spans="1:55" ht="15" thickBot="1" x14ac:dyDescent="0.55000000000000004">
      <c r="A166" s="162"/>
      <c r="B166" s="157"/>
      <c r="C166" s="169"/>
      <c r="D166" s="157"/>
      <c r="E166" s="171"/>
      <c r="F166" s="158"/>
      <c r="G166" s="157"/>
      <c r="H166" s="157"/>
      <c r="I166" s="157"/>
      <c r="J166" s="157"/>
      <c r="K166" s="157"/>
      <c r="L166" s="157"/>
      <c r="M166" s="173"/>
      <c r="N166" s="158"/>
      <c r="O166" s="157"/>
      <c r="P166" s="157"/>
      <c r="Q166" s="157"/>
      <c r="R166" s="157"/>
      <c r="S166" s="150"/>
      <c r="T166" s="150"/>
      <c r="U166" s="150"/>
      <c r="V166" s="150"/>
      <c r="W166" s="150"/>
      <c r="X166" s="158"/>
      <c r="Y166" s="157"/>
      <c r="Z166" s="161"/>
      <c r="AA166" s="34">
        <f t="shared" si="135"/>
        <v>33.063507733333338</v>
      </c>
      <c r="AB166" s="87">
        <f t="shared" ref="AB166" si="170">AA166/Z163</f>
        <v>0.82658769333333348</v>
      </c>
      <c r="AC166" s="110"/>
      <c r="AD166" s="111">
        <v>15</v>
      </c>
      <c r="AE166" s="111">
        <v>15</v>
      </c>
      <c r="AF166" s="112">
        <v>15</v>
      </c>
      <c r="AG166" s="113"/>
      <c r="AH166" s="114">
        <f>AH165</f>
        <v>0</v>
      </c>
      <c r="AI166" s="112"/>
      <c r="AJ166" s="72">
        <v>85.6</v>
      </c>
      <c r="AK166" s="115">
        <f t="shared" si="127"/>
        <v>225</v>
      </c>
      <c r="AL166" s="115">
        <f t="shared" si="128"/>
        <v>3375</v>
      </c>
      <c r="AM166" s="116">
        <f t="shared" si="129"/>
        <v>0</v>
      </c>
      <c r="AN166" s="41">
        <f>AJ166*1000*IF((Calibration!H$6&lt;AJ166)*AND(AJ166&lt;Calibration!F$7),Calibration!H$6,IF((Calibration!F$7&lt;AJ166)*AND(AJ166&lt;Calibration!F$9),Calibration!H$8,IF((Calibration!F$9&lt;AJ166)*AND(AJ166&lt;Calibration!F$11),Calibration!H$10,IF((Calibration!F$11&lt;AJ166)*AND(AJ166&lt;Calibration!F$13),Calibration!H$12,IF((Calibration!F$13&lt;AJ166)*AND(AJ166&lt;Calibration!F$15),Calibration!H$14,IF((Calibration!F$15&lt;AJ166)*AND(AJ166&lt;Calibration!F$17),Calibration!H$16,IF((Calibration!F$17&lt;AJ166)*AND(AJ166&lt;Calibration!F$19),Calibration!H$18,IF((Calibration!F$19&lt;AJ166)*AND(AJ166&lt;Calibration!F$21),Calibration!H$20,IF((Calibration!F$21&lt;AJ166)*AND(AJ166&lt;Calibration!F$23),Calibration!H$22,IF((Calibration!F$23&lt;AJ166)*AND(AJ166&lt;Calibration!F$25),Calibration!H$24,Calibration!H$26))))))))))</f>
        <v>87083.733333333337</v>
      </c>
      <c r="AO166" s="117">
        <f t="shared" si="130"/>
        <v>387.03881481481483</v>
      </c>
      <c r="AP166" s="118"/>
      <c r="AQ166" s="119">
        <f>P163/O163</f>
        <v>0</v>
      </c>
      <c r="AR166" s="120"/>
      <c r="AS166" s="121">
        <f>(((AA165+AA166)/2)-((AA163+AA164)/2))/((AA163+AA164)/2)*100</f>
        <v>23.054591538947271</v>
      </c>
      <c r="AT166" s="120"/>
      <c r="AU166" s="121"/>
      <c r="AV166" s="122"/>
      <c r="AW166" s="111"/>
      <c r="AX166" s="121"/>
      <c r="AY166" s="121"/>
      <c r="AZ166" s="123"/>
      <c r="BA166" s="121"/>
      <c r="BB166" s="121"/>
      <c r="BC166" s="124"/>
    </row>
    <row r="167" spans="1:55" ht="15" thickBot="1" x14ac:dyDescent="0.55000000000000004">
      <c r="A167" s="166">
        <v>42</v>
      </c>
      <c r="B167" s="153"/>
      <c r="C167" s="163"/>
      <c r="D167" s="153"/>
      <c r="E167" s="164"/>
      <c r="F167" s="157"/>
      <c r="G167" s="153"/>
      <c r="H167" s="153"/>
      <c r="I167" s="153"/>
      <c r="J167" s="153"/>
      <c r="K167" s="153"/>
      <c r="L167" s="153"/>
      <c r="M167" s="165"/>
      <c r="N167" s="157" t="s">
        <v>70</v>
      </c>
      <c r="O167" s="153">
        <v>11</v>
      </c>
      <c r="P167" s="153"/>
      <c r="Q167" s="153"/>
      <c r="R167" s="153"/>
      <c r="S167" s="151"/>
      <c r="T167" s="151"/>
      <c r="U167" s="151"/>
      <c r="V167" s="151"/>
      <c r="W167" s="151"/>
      <c r="X167" s="157"/>
      <c r="Y167" s="153"/>
      <c r="Z167" s="154">
        <f>LOOKUP(N167,$BU$4:$BU$14,$BT$4:$BT$14)</f>
        <v>40</v>
      </c>
      <c r="AA167" s="34">
        <f t="shared" si="135"/>
        <v>27.785175466666669</v>
      </c>
      <c r="AB167" s="35">
        <f t="shared" ref="AB167" si="171">AA167/Z167</f>
        <v>0.69462938666666674</v>
      </c>
      <c r="AC167" s="36"/>
      <c r="AD167" s="37">
        <v>15</v>
      </c>
      <c r="AE167" s="37">
        <v>15</v>
      </c>
      <c r="AF167" s="93">
        <v>15</v>
      </c>
      <c r="AG167" s="39"/>
      <c r="AH167" s="40">
        <f>AC167-C167</f>
        <v>0</v>
      </c>
      <c r="AI167" s="38"/>
      <c r="AJ167" s="38">
        <v>73.7</v>
      </c>
      <c r="AK167" s="41">
        <f t="shared" si="127"/>
        <v>225</v>
      </c>
      <c r="AL167" s="41">
        <f t="shared" si="128"/>
        <v>3375</v>
      </c>
      <c r="AM167" s="35">
        <f t="shared" si="129"/>
        <v>0</v>
      </c>
      <c r="AN167" s="41">
        <f>AJ167*1000*IF((Calibration!H$6&lt;AJ167)*AND(AJ167&lt;Calibration!F$7),Calibration!H$6,IF((Calibration!F$7&lt;AJ167)*AND(AJ167&lt;Calibration!F$9),Calibration!H$8,IF((Calibration!F$9&lt;AJ167)*AND(AJ167&lt;Calibration!F$11),Calibration!H$10,IF((Calibration!F$11&lt;AJ167)*AND(AJ167&lt;Calibration!F$13),Calibration!H$12,IF((Calibration!F$13&lt;AJ167)*AND(AJ167&lt;Calibration!F$15),Calibration!H$14,IF((Calibration!F$15&lt;AJ167)*AND(AJ167&lt;Calibration!F$17),Calibration!H$16,IF((Calibration!F$17&lt;AJ167)*AND(AJ167&lt;Calibration!F$19),Calibration!H$18,IF((Calibration!F$19&lt;AJ167)*AND(AJ167&lt;Calibration!F$21),Calibration!H$20,IF((Calibration!F$21&lt;AJ167)*AND(AJ167&lt;Calibration!F$23),Calibration!H$22,IF((Calibration!F$23&lt;AJ167)*AND(AJ167&lt;Calibration!F$25),Calibration!H$24,Calibration!H$26))))))))))</f>
        <v>74977.466666666674</v>
      </c>
      <c r="AO167" s="42">
        <f t="shared" si="130"/>
        <v>333.23318518518522</v>
      </c>
      <c r="AP167" s="43"/>
      <c r="AQ167" s="34">
        <f>P167/O167</f>
        <v>0</v>
      </c>
      <c r="AR167" s="45"/>
      <c r="AS167" s="47">
        <f>(((AA169+AA170)/2)-((AA167+AA168)/2))/((AA167+AA168)/2)*100</f>
        <v>23.135016520322939</v>
      </c>
      <c r="AT167" s="45"/>
      <c r="AU167" s="47"/>
      <c r="AV167" s="48"/>
      <c r="AW167" s="37"/>
      <c r="AX167" s="47"/>
      <c r="AY167" s="47"/>
      <c r="AZ167" s="49"/>
      <c r="BA167" s="47"/>
      <c r="BB167" s="47"/>
      <c r="BC167" s="50"/>
    </row>
    <row r="168" spans="1:55" ht="15" thickBot="1" x14ac:dyDescent="0.55000000000000004">
      <c r="A168" s="162"/>
      <c r="B168" s="153"/>
      <c r="C168" s="163"/>
      <c r="D168" s="153"/>
      <c r="E168" s="164"/>
      <c r="F168" s="158"/>
      <c r="G168" s="153"/>
      <c r="H168" s="153"/>
      <c r="I168" s="153"/>
      <c r="J168" s="153"/>
      <c r="K168" s="153"/>
      <c r="L168" s="153"/>
      <c r="M168" s="165"/>
      <c r="N168" s="158"/>
      <c r="O168" s="153"/>
      <c r="P168" s="153"/>
      <c r="Q168" s="153"/>
      <c r="R168" s="153"/>
      <c r="S168" s="150"/>
      <c r="T168" s="150"/>
      <c r="U168" s="150"/>
      <c r="V168" s="150"/>
      <c r="W168" s="150"/>
      <c r="X168" s="159"/>
      <c r="Y168" s="153"/>
      <c r="Z168" s="154"/>
      <c r="AA168" s="34">
        <f t="shared" si="135"/>
        <v>28.006954133333338</v>
      </c>
      <c r="AB168" s="52">
        <f t="shared" ref="AB168" si="172">AA168/Z167</f>
        <v>0.70017385333333348</v>
      </c>
      <c r="AC168" s="53"/>
      <c r="AD168" s="54">
        <v>15</v>
      </c>
      <c r="AE168" s="54">
        <v>15</v>
      </c>
      <c r="AF168" s="72">
        <v>15</v>
      </c>
      <c r="AG168" s="56"/>
      <c r="AH168" s="57">
        <f>AC168-C167</f>
        <v>0</v>
      </c>
      <c r="AI168" s="55"/>
      <c r="AJ168" s="55">
        <v>74.2</v>
      </c>
      <c r="AK168" s="58">
        <f t="shared" si="127"/>
        <v>225</v>
      </c>
      <c r="AL168" s="58">
        <f t="shared" si="128"/>
        <v>3375</v>
      </c>
      <c r="AM168" s="52">
        <f t="shared" si="129"/>
        <v>0</v>
      </c>
      <c r="AN168" s="41">
        <f>AJ168*1000*IF((Calibration!H$6&lt;AJ168)*AND(AJ168&lt;Calibration!F$7),Calibration!H$6,IF((Calibration!F$7&lt;AJ168)*AND(AJ168&lt;Calibration!F$9),Calibration!H$8,IF((Calibration!F$9&lt;AJ168)*AND(AJ168&lt;Calibration!F$11),Calibration!H$10,IF((Calibration!F$11&lt;AJ168)*AND(AJ168&lt;Calibration!F$13),Calibration!H$12,IF((Calibration!F$13&lt;AJ168)*AND(AJ168&lt;Calibration!F$15),Calibration!H$14,IF((Calibration!F$15&lt;AJ168)*AND(AJ168&lt;Calibration!F$17),Calibration!H$16,IF((Calibration!F$17&lt;AJ168)*AND(AJ168&lt;Calibration!F$19),Calibration!H$18,IF((Calibration!F$19&lt;AJ168)*AND(AJ168&lt;Calibration!F$21),Calibration!H$20,IF((Calibration!F$21&lt;AJ168)*AND(AJ168&lt;Calibration!F$23),Calibration!H$22,IF((Calibration!F$23&lt;AJ168)*AND(AJ168&lt;Calibration!F$25),Calibration!H$24,Calibration!H$26))))))))))</f>
        <v>75486.133333333346</v>
      </c>
      <c r="AO168" s="59">
        <f t="shared" si="130"/>
        <v>335.49392592592596</v>
      </c>
      <c r="AP168" s="109"/>
      <c r="AQ168" s="94">
        <f>P167/O167</f>
        <v>0</v>
      </c>
      <c r="AR168" s="62"/>
      <c r="AS168" s="64">
        <f>(((AA169+AA170)/2)-((AA167+AA168)/2))/((AA167+AA168)/2)*100</f>
        <v>23.135016520322939</v>
      </c>
      <c r="AT168" s="62"/>
      <c r="AU168" s="64"/>
      <c r="AV168" s="65"/>
      <c r="AW168" s="54"/>
      <c r="AX168" s="64"/>
      <c r="AY168" s="64"/>
      <c r="AZ168" s="66"/>
      <c r="BA168" s="64"/>
      <c r="BB168" s="64"/>
      <c r="BC168" s="67"/>
    </row>
    <row r="169" spans="1:55" ht="15" thickBot="1" x14ac:dyDescent="0.55000000000000004">
      <c r="A169" s="162"/>
      <c r="B169" s="153"/>
      <c r="C169" s="163"/>
      <c r="D169" s="153"/>
      <c r="E169" s="164"/>
      <c r="F169" s="158"/>
      <c r="G169" s="153"/>
      <c r="H169" s="153"/>
      <c r="I169" s="153"/>
      <c r="J169" s="153"/>
      <c r="K169" s="153"/>
      <c r="L169" s="153"/>
      <c r="M169" s="165"/>
      <c r="N169" s="158"/>
      <c r="O169" s="153"/>
      <c r="P169" s="153"/>
      <c r="Q169" s="153"/>
      <c r="R169" s="153"/>
      <c r="S169" s="150"/>
      <c r="T169" s="150"/>
      <c r="U169" s="150"/>
      <c r="V169" s="150"/>
      <c r="W169" s="150"/>
      <c r="X169" s="155"/>
      <c r="Y169" s="153"/>
      <c r="Z169" s="154"/>
      <c r="AA169" s="34">
        <f t="shared" si="135"/>
        <v>33.462709333333336</v>
      </c>
      <c r="AB169" s="52">
        <f t="shared" ref="AB169" si="173">AA169/Z167</f>
        <v>0.83656773333333345</v>
      </c>
      <c r="AC169" s="53"/>
      <c r="AD169" s="54">
        <v>15</v>
      </c>
      <c r="AE169" s="54">
        <v>15</v>
      </c>
      <c r="AF169" s="72">
        <v>15</v>
      </c>
      <c r="AG169" s="56"/>
      <c r="AH169" s="57">
        <f>AC169-C167</f>
        <v>0</v>
      </c>
      <c r="AI169" s="55"/>
      <c r="AJ169" s="55">
        <v>86.5</v>
      </c>
      <c r="AK169" s="58">
        <f t="shared" si="127"/>
        <v>225</v>
      </c>
      <c r="AL169" s="58">
        <f t="shared" si="128"/>
        <v>3375</v>
      </c>
      <c r="AM169" s="52">
        <f t="shared" si="129"/>
        <v>0</v>
      </c>
      <c r="AN169" s="41">
        <f>AJ169*1000*IF((Calibration!H$6&lt;AJ169)*AND(AJ169&lt;Calibration!F$7),Calibration!H$6,IF((Calibration!F$7&lt;AJ169)*AND(AJ169&lt;Calibration!F$9),Calibration!H$8,IF((Calibration!F$9&lt;AJ169)*AND(AJ169&lt;Calibration!F$11),Calibration!H$10,IF((Calibration!F$11&lt;AJ169)*AND(AJ169&lt;Calibration!F$13),Calibration!H$12,IF((Calibration!F$13&lt;AJ169)*AND(AJ169&lt;Calibration!F$15),Calibration!H$14,IF((Calibration!F$15&lt;AJ169)*AND(AJ169&lt;Calibration!F$17),Calibration!H$16,IF((Calibration!F$17&lt;AJ169)*AND(AJ169&lt;Calibration!F$19),Calibration!H$18,IF((Calibration!F$19&lt;AJ169)*AND(AJ169&lt;Calibration!F$21),Calibration!H$20,IF((Calibration!F$21&lt;AJ169)*AND(AJ169&lt;Calibration!F$23),Calibration!H$22,IF((Calibration!F$23&lt;AJ169)*AND(AJ169&lt;Calibration!F$25),Calibration!H$24,Calibration!H$26))))))))))</f>
        <v>87999.333333333343</v>
      </c>
      <c r="AO169" s="59">
        <f t="shared" si="130"/>
        <v>391.10814814814819</v>
      </c>
      <c r="AP169" s="109"/>
      <c r="AQ169" s="94">
        <f>P167/O167</f>
        <v>0</v>
      </c>
      <c r="AR169" s="62"/>
      <c r="AS169" s="64">
        <f>(((AA169+AA170)/2)-((AA167+AA168)/2))/((AA167+AA168)/2)*100</f>
        <v>23.135016520322939</v>
      </c>
      <c r="AT169" s="62"/>
      <c r="AU169" s="64"/>
      <c r="AV169" s="65"/>
      <c r="AW169" s="54"/>
      <c r="AX169" s="64"/>
      <c r="AY169" s="64"/>
      <c r="AZ169" s="66"/>
      <c r="BA169" s="64"/>
      <c r="BB169" s="64"/>
      <c r="BC169" s="67"/>
    </row>
    <row r="170" spans="1:55" ht="15" thickBot="1" x14ac:dyDescent="0.55000000000000004">
      <c r="A170" s="167"/>
      <c r="B170" s="153"/>
      <c r="C170" s="163"/>
      <c r="D170" s="153"/>
      <c r="E170" s="164"/>
      <c r="F170" s="156"/>
      <c r="G170" s="153"/>
      <c r="H170" s="153"/>
      <c r="I170" s="153"/>
      <c r="J170" s="153"/>
      <c r="K170" s="153"/>
      <c r="L170" s="153"/>
      <c r="M170" s="165"/>
      <c r="N170" s="156"/>
      <c r="O170" s="153"/>
      <c r="P170" s="153"/>
      <c r="Q170" s="153"/>
      <c r="R170" s="153"/>
      <c r="S170" s="152"/>
      <c r="T170" s="152"/>
      <c r="U170" s="152"/>
      <c r="V170" s="152"/>
      <c r="W170" s="152"/>
      <c r="X170" s="156"/>
      <c r="Y170" s="153"/>
      <c r="Z170" s="154"/>
      <c r="AA170" s="34">
        <f t="shared" si="135"/>
        <v>35.236938666666667</v>
      </c>
      <c r="AB170" s="87">
        <f t="shared" ref="AB170" si="174">AA170/Z167</f>
        <v>0.88092346666666665</v>
      </c>
      <c r="AC170" s="70"/>
      <c r="AD170" s="71">
        <v>15</v>
      </c>
      <c r="AE170" s="71">
        <v>15</v>
      </c>
      <c r="AF170" s="72">
        <v>15</v>
      </c>
      <c r="AG170" s="73"/>
      <c r="AH170" s="74">
        <f>AH169</f>
        <v>0</v>
      </c>
      <c r="AI170" s="72"/>
      <c r="AJ170" s="72">
        <v>90.5</v>
      </c>
      <c r="AK170" s="75">
        <f t="shared" si="127"/>
        <v>225</v>
      </c>
      <c r="AL170" s="75">
        <f t="shared" si="128"/>
        <v>3375</v>
      </c>
      <c r="AM170" s="69">
        <f t="shared" si="129"/>
        <v>0</v>
      </c>
      <c r="AN170" s="41">
        <f>AJ170*1000*IF((Calibration!H$6&lt;AJ170)*AND(AJ170&lt;Calibration!F$7),Calibration!H$6,IF((Calibration!F$7&lt;AJ170)*AND(AJ170&lt;Calibration!F$9),Calibration!H$8,IF((Calibration!F$9&lt;AJ170)*AND(AJ170&lt;Calibration!F$11),Calibration!H$10,IF((Calibration!F$11&lt;AJ170)*AND(AJ170&lt;Calibration!F$13),Calibration!H$12,IF((Calibration!F$13&lt;AJ170)*AND(AJ170&lt;Calibration!F$15),Calibration!H$14,IF((Calibration!F$15&lt;AJ170)*AND(AJ170&lt;Calibration!F$17),Calibration!H$16,IF((Calibration!F$17&lt;AJ170)*AND(AJ170&lt;Calibration!F$19),Calibration!H$18,IF((Calibration!F$19&lt;AJ170)*AND(AJ170&lt;Calibration!F$21),Calibration!H$20,IF((Calibration!F$21&lt;AJ170)*AND(AJ170&lt;Calibration!F$23),Calibration!H$22,IF((Calibration!F$23&lt;AJ170)*AND(AJ170&lt;Calibration!F$25),Calibration!H$24,Calibration!H$26))))))))))</f>
        <v>92068.666666666672</v>
      </c>
      <c r="AO170" s="76">
        <f t="shared" si="130"/>
        <v>409.19407407407408</v>
      </c>
      <c r="AP170" s="88"/>
      <c r="AQ170" s="89">
        <f>P167/O167</f>
        <v>0</v>
      </c>
      <c r="AR170" s="79"/>
      <c r="AS170" s="81">
        <f>(((AA169+AA170)/2)-((AA167+AA168)/2))/((AA167+AA168)/2)*100</f>
        <v>23.135016520322939</v>
      </c>
      <c r="AT170" s="79"/>
      <c r="AU170" s="81"/>
      <c r="AV170" s="82"/>
      <c r="AW170" s="71"/>
      <c r="AX170" s="81"/>
      <c r="AY170" s="81"/>
      <c r="AZ170" s="83"/>
      <c r="BA170" s="81"/>
      <c r="BB170" s="81"/>
      <c r="BC170" s="84"/>
    </row>
    <row r="171" spans="1:55" ht="15" thickBot="1" x14ac:dyDescent="0.55000000000000004">
      <c r="A171" s="162">
        <v>43</v>
      </c>
      <c r="B171" s="156"/>
      <c r="C171" s="168"/>
      <c r="D171" s="156"/>
      <c r="E171" s="170"/>
      <c r="F171" s="158"/>
      <c r="G171" s="156"/>
      <c r="H171" s="156"/>
      <c r="I171" s="156"/>
      <c r="J171" s="156"/>
      <c r="K171" s="156"/>
      <c r="L171" s="156"/>
      <c r="M171" s="172"/>
      <c r="N171" s="158" t="s">
        <v>70</v>
      </c>
      <c r="O171" s="156">
        <v>11</v>
      </c>
      <c r="P171" s="156"/>
      <c r="Q171" s="156"/>
      <c r="R171" s="156"/>
      <c r="S171" s="150"/>
      <c r="T171" s="150"/>
      <c r="U171" s="150"/>
      <c r="V171" s="150"/>
      <c r="W171" s="150"/>
      <c r="X171" s="158"/>
      <c r="Y171" s="156"/>
      <c r="Z171" s="160">
        <f>LOOKUP(N171,$BU$4:$BU$14,$BT$4:$BT$14)</f>
        <v>40</v>
      </c>
      <c r="AA171" s="34">
        <f t="shared" si="135"/>
        <v>30.934432533333339</v>
      </c>
      <c r="AB171" s="35">
        <f t="shared" ref="AB171" si="175">AA171/Z171</f>
        <v>0.77336081333333351</v>
      </c>
      <c r="AC171" s="96"/>
      <c r="AD171" s="97">
        <v>15</v>
      </c>
      <c r="AE171" s="97">
        <v>15</v>
      </c>
      <c r="AF171" s="98">
        <v>15</v>
      </c>
      <c r="AG171" s="99"/>
      <c r="AH171" s="100">
        <f>AC171-C171</f>
        <v>0</v>
      </c>
      <c r="AI171" s="101"/>
      <c r="AJ171" s="38">
        <v>80.8</v>
      </c>
      <c r="AK171" s="102">
        <f t="shared" si="127"/>
        <v>225</v>
      </c>
      <c r="AL171" s="102">
        <f t="shared" si="128"/>
        <v>3375</v>
      </c>
      <c r="AM171" s="95">
        <f t="shared" si="129"/>
        <v>0</v>
      </c>
      <c r="AN171" s="41">
        <f>AJ171*1000*IF((Calibration!H$6&lt;AJ171)*AND(AJ171&lt;Calibration!F$7),Calibration!H$6,IF((Calibration!F$7&lt;AJ171)*AND(AJ171&lt;Calibration!F$9),Calibration!H$8,IF((Calibration!F$9&lt;AJ171)*AND(AJ171&lt;Calibration!F$11),Calibration!H$10,IF((Calibration!F$11&lt;AJ171)*AND(AJ171&lt;Calibration!F$13),Calibration!H$12,IF((Calibration!F$13&lt;AJ171)*AND(AJ171&lt;Calibration!F$15),Calibration!H$14,IF((Calibration!F$15&lt;AJ171)*AND(AJ171&lt;Calibration!F$17),Calibration!H$16,IF((Calibration!F$17&lt;AJ171)*AND(AJ171&lt;Calibration!F$19),Calibration!H$18,IF((Calibration!F$19&lt;AJ171)*AND(AJ171&lt;Calibration!F$21),Calibration!H$20,IF((Calibration!F$21&lt;AJ171)*AND(AJ171&lt;Calibration!F$23),Calibration!H$22,IF((Calibration!F$23&lt;AJ171)*AND(AJ171&lt;Calibration!F$25),Calibration!H$24,Calibration!H$26))))))))))</f>
        <v>82200.53333333334</v>
      </c>
      <c r="AO171" s="103">
        <f t="shared" si="130"/>
        <v>365.33570370370376</v>
      </c>
      <c r="AP171" s="43"/>
      <c r="AQ171" s="34">
        <f>P171/O171</f>
        <v>0</v>
      </c>
      <c r="AR171" s="104"/>
      <c r="AS171" s="105">
        <f>(((AA173+AA174)/2)-((AA171+AA172)/2))/((AA171+AA172)/2)*100</f>
        <v>22.548184076614078</v>
      </c>
      <c r="AT171" s="104"/>
      <c r="AU171" s="105"/>
      <c r="AV171" s="106"/>
      <c r="AW171" s="97"/>
      <c r="AX171" s="105"/>
      <c r="AY171" s="105"/>
      <c r="AZ171" s="107"/>
      <c r="BA171" s="105"/>
      <c r="BB171" s="105"/>
      <c r="BC171" s="108"/>
    </row>
    <row r="172" spans="1:55" ht="15" thickBot="1" x14ac:dyDescent="0.55000000000000004">
      <c r="A172" s="162"/>
      <c r="B172" s="153"/>
      <c r="C172" s="163"/>
      <c r="D172" s="153"/>
      <c r="E172" s="164"/>
      <c r="F172" s="158"/>
      <c r="G172" s="153"/>
      <c r="H172" s="153"/>
      <c r="I172" s="153"/>
      <c r="J172" s="153"/>
      <c r="K172" s="153"/>
      <c r="L172" s="153"/>
      <c r="M172" s="165"/>
      <c r="N172" s="158"/>
      <c r="O172" s="153"/>
      <c r="P172" s="153"/>
      <c r="Q172" s="153"/>
      <c r="R172" s="153"/>
      <c r="S172" s="150"/>
      <c r="T172" s="150"/>
      <c r="U172" s="150"/>
      <c r="V172" s="150"/>
      <c r="W172" s="150"/>
      <c r="X172" s="159"/>
      <c r="Y172" s="153"/>
      <c r="Z172" s="154"/>
      <c r="AA172" s="34">
        <f t="shared" si="135"/>
        <v>30.047317866666667</v>
      </c>
      <c r="AB172" s="52">
        <f t="shared" ref="AB172" si="176">AA172/Z171</f>
        <v>0.75118294666666663</v>
      </c>
      <c r="AC172" s="53"/>
      <c r="AD172" s="54">
        <v>15</v>
      </c>
      <c r="AE172" s="54">
        <v>15</v>
      </c>
      <c r="AF172" s="72">
        <v>15</v>
      </c>
      <c r="AG172" s="56"/>
      <c r="AH172" s="57">
        <f>AC172-C171</f>
        <v>0</v>
      </c>
      <c r="AI172" s="55"/>
      <c r="AJ172" s="55">
        <v>78.8</v>
      </c>
      <c r="AK172" s="58">
        <f t="shared" si="127"/>
        <v>225</v>
      </c>
      <c r="AL172" s="58">
        <f t="shared" si="128"/>
        <v>3375</v>
      </c>
      <c r="AM172" s="52">
        <f t="shared" si="129"/>
        <v>0</v>
      </c>
      <c r="AN172" s="41">
        <f>AJ172*1000*IF((Calibration!H$6&lt;AJ172)*AND(AJ172&lt;Calibration!F$7),Calibration!H$6,IF((Calibration!F$7&lt;AJ172)*AND(AJ172&lt;Calibration!F$9),Calibration!H$8,IF((Calibration!F$9&lt;AJ172)*AND(AJ172&lt;Calibration!F$11),Calibration!H$10,IF((Calibration!F$11&lt;AJ172)*AND(AJ172&lt;Calibration!F$13),Calibration!H$12,IF((Calibration!F$13&lt;AJ172)*AND(AJ172&lt;Calibration!F$15),Calibration!H$14,IF((Calibration!F$15&lt;AJ172)*AND(AJ172&lt;Calibration!F$17),Calibration!H$16,IF((Calibration!F$17&lt;AJ172)*AND(AJ172&lt;Calibration!F$19),Calibration!H$18,IF((Calibration!F$19&lt;AJ172)*AND(AJ172&lt;Calibration!F$21),Calibration!H$20,IF((Calibration!F$21&lt;AJ172)*AND(AJ172&lt;Calibration!F$23),Calibration!H$22,IF((Calibration!F$23&lt;AJ172)*AND(AJ172&lt;Calibration!F$25),Calibration!H$24,Calibration!H$26))))))))))</f>
        <v>80165.866666666669</v>
      </c>
      <c r="AO172" s="59">
        <f t="shared" si="130"/>
        <v>356.29274074074073</v>
      </c>
      <c r="AP172" s="109"/>
      <c r="AQ172" s="94">
        <f>P171/O171</f>
        <v>0</v>
      </c>
      <c r="AR172" s="62"/>
      <c r="AS172" s="64">
        <f>(((AA173+AA174)/2)-((AA171+AA172)/2))/((AA171+AA172)/2)*100</f>
        <v>22.548184076614078</v>
      </c>
      <c r="AT172" s="62"/>
      <c r="AU172" s="64"/>
      <c r="AV172" s="65"/>
      <c r="AW172" s="54"/>
      <c r="AX172" s="64"/>
      <c r="AY172" s="64"/>
      <c r="AZ172" s="66"/>
      <c r="BA172" s="64"/>
      <c r="BB172" s="64"/>
      <c r="BC172" s="67"/>
    </row>
    <row r="173" spans="1:55" ht="15" thickBot="1" x14ac:dyDescent="0.55000000000000004">
      <c r="A173" s="162"/>
      <c r="B173" s="153"/>
      <c r="C173" s="163"/>
      <c r="D173" s="153"/>
      <c r="E173" s="164"/>
      <c r="F173" s="158"/>
      <c r="G173" s="153"/>
      <c r="H173" s="153"/>
      <c r="I173" s="153"/>
      <c r="J173" s="153"/>
      <c r="K173" s="153"/>
      <c r="L173" s="153"/>
      <c r="M173" s="165"/>
      <c r="N173" s="158"/>
      <c r="O173" s="153"/>
      <c r="P173" s="153"/>
      <c r="Q173" s="153"/>
      <c r="R173" s="153"/>
      <c r="S173" s="150"/>
      <c r="T173" s="150"/>
      <c r="U173" s="150"/>
      <c r="V173" s="150"/>
      <c r="W173" s="150"/>
      <c r="X173" s="155"/>
      <c r="Y173" s="153"/>
      <c r="Z173" s="154"/>
      <c r="AA173" s="34">
        <f t="shared" si="135"/>
        <v>37.632148266666675</v>
      </c>
      <c r="AB173" s="52">
        <f t="shared" ref="AB173" si="177">AA173/Z171</f>
        <v>0.94080370666666691</v>
      </c>
      <c r="AC173" s="53"/>
      <c r="AD173" s="54">
        <v>15</v>
      </c>
      <c r="AE173" s="54">
        <v>15</v>
      </c>
      <c r="AF173" s="72">
        <v>15</v>
      </c>
      <c r="AG173" s="56"/>
      <c r="AH173" s="57">
        <f>AC173-C171</f>
        <v>0</v>
      </c>
      <c r="AI173" s="55"/>
      <c r="AJ173" s="55">
        <v>95.9</v>
      </c>
      <c r="AK173" s="58">
        <f t="shared" si="127"/>
        <v>225</v>
      </c>
      <c r="AL173" s="58">
        <f t="shared" si="128"/>
        <v>3375</v>
      </c>
      <c r="AM173" s="52">
        <f t="shared" si="129"/>
        <v>0</v>
      </c>
      <c r="AN173" s="41">
        <f>AJ173*1000*IF((Calibration!H$6&lt;AJ173)*AND(AJ173&lt;Calibration!F$7),Calibration!H$6,IF((Calibration!F$7&lt;AJ173)*AND(AJ173&lt;Calibration!F$9),Calibration!H$8,IF((Calibration!F$9&lt;AJ173)*AND(AJ173&lt;Calibration!F$11),Calibration!H$10,IF((Calibration!F$11&lt;AJ173)*AND(AJ173&lt;Calibration!F$13),Calibration!H$12,IF((Calibration!F$13&lt;AJ173)*AND(AJ173&lt;Calibration!F$15),Calibration!H$14,IF((Calibration!F$15&lt;AJ173)*AND(AJ173&lt;Calibration!F$17),Calibration!H$16,IF((Calibration!F$17&lt;AJ173)*AND(AJ173&lt;Calibration!F$19),Calibration!H$18,IF((Calibration!F$19&lt;AJ173)*AND(AJ173&lt;Calibration!F$21),Calibration!H$20,IF((Calibration!F$21&lt;AJ173)*AND(AJ173&lt;Calibration!F$23),Calibration!H$22,IF((Calibration!F$23&lt;AJ173)*AND(AJ173&lt;Calibration!F$25),Calibration!H$24,Calibration!H$26))))))))))</f>
        <v>97562.266666666677</v>
      </c>
      <c r="AO173" s="59">
        <f t="shared" si="130"/>
        <v>433.61007407407413</v>
      </c>
      <c r="AP173" s="109"/>
      <c r="AQ173" s="94">
        <f>P171/O171</f>
        <v>0</v>
      </c>
      <c r="AR173" s="62"/>
      <c r="AS173" s="64">
        <f>(((AA173+AA174)/2)-((AA171+AA172)/2))/((AA171+AA172)/2)*100</f>
        <v>22.548184076614078</v>
      </c>
      <c r="AT173" s="62"/>
      <c r="AU173" s="64"/>
      <c r="AV173" s="65"/>
      <c r="AW173" s="54"/>
      <c r="AX173" s="64"/>
      <c r="AY173" s="64"/>
      <c r="AZ173" s="66"/>
      <c r="BA173" s="64"/>
      <c r="BB173" s="64"/>
      <c r="BC173" s="67"/>
    </row>
    <row r="174" spans="1:55" ht="15" thickBot="1" x14ac:dyDescent="0.55000000000000004">
      <c r="A174" s="162"/>
      <c r="B174" s="157"/>
      <c r="C174" s="169"/>
      <c r="D174" s="157"/>
      <c r="E174" s="171"/>
      <c r="F174" s="158"/>
      <c r="G174" s="157"/>
      <c r="H174" s="157"/>
      <c r="I174" s="157"/>
      <c r="J174" s="157"/>
      <c r="K174" s="157"/>
      <c r="L174" s="157"/>
      <c r="M174" s="173"/>
      <c r="N174" s="158"/>
      <c r="O174" s="157"/>
      <c r="P174" s="157"/>
      <c r="Q174" s="157"/>
      <c r="R174" s="157"/>
      <c r="S174" s="150"/>
      <c r="T174" s="150"/>
      <c r="U174" s="150"/>
      <c r="V174" s="150"/>
      <c r="W174" s="150"/>
      <c r="X174" s="158"/>
      <c r="Y174" s="157"/>
      <c r="Z174" s="161"/>
      <c r="AA174" s="34">
        <f t="shared" si="135"/>
        <v>37.099879466666671</v>
      </c>
      <c r="AB174" s="87">
        <f t="shared" ref="AB174" si="178">AA174/Z171</f>
        <v>0.9274969866666668</v>
      </c>
      <c r="AC174" s="110"/>
      <c r="AD174" s="111">
        <v>15</v>
      </c>
      <c r="AE174" s="111">
        <v>15</v>
      </c>
      <c r="AF174" s="112">
        <v>15</v>
      </c>
      <c r="AG174" s="113"/>
      <c r="AH174" s="114">
        <f>AH173</f>
        <v>0</v>
      </c>
      <c r="AI174" s="112"/>
      <c r="AJ174" s="72">
        <v>94.7</v>
      </c>
      <c r="AK174" s="115">
        <f t="shared" si="127"/>
        <v>225</v>
      </c>
      <c r="AL174" s="115">
        <f t="shared" si="128"/>
        <v>3375</v>
      </c>
      <c r="AM174" s="116">
        <f t="shared" si="129"/>
        <v>0</v>
      </c>
      <c r="AN174" s="41">
        <f>AJ174*1000*IF((Calibration!H$6&lt;AJ174)*AND(AJ174&lt;Calibration!F$7),Calibration!H$6,IF((Calibration!F$7&lt;AJ174)*AND(AJ174&lt;Calibration!F$9),Calibration!H$8,IF((Calibration!F$9&lt;AJ174)*AND(AJ174&lt;Calibration!F$11),Calibration!H$10,IF((Calibration!F$11&lt;AJ174)*AND(AJ174&lt;Calibration!F$13),Calibration!H$12,IF((Calibration!F$13&lt;AJ174)*AND(AJ174&lt;Calibration!F$15),Calibration!H$14,IF((Calibration!F$15&lt;AJ174)*AND(AJ174&lt;Calibration!F$17),Calibration!H$16,IF((Calibration!F$17&lt;AJ174)*AND(AJ174&lt;Calibration!F$19),Calibration!H$18,IF((Calibration!F$19&lt;AJ174)*AND(AJ174&lt;Calibration!F$21),Calibration!H$20,IF((Calibration!F$21&lt;AJ174)*AND(AJ174&lt;Calibration!F$23),Calibration!H$22,IF((Calibration!F$23&lt;AJ174)*AND(AJ174&lt;Calibration!F$25),Calibration!H$24,Calibration!H$26))))))))))</f>
        <v>96341.466666666674</v>
      </c>
      <c r="AO174" s="117">
        <f t="shared" si="130"/>
        <v>428.18429629629634</v>
      </c>
      <c r="AP174" s="118"/>
      <c r="AQ174" s="119">
        <f>P171/O171</f>
        <v>0</v>
      </c>
      <c r="AR174" s="120"/>
      <c r="AS174" s="121">
        <f>(((AA173+AA174)/2)-((AA171+AA172)/2))/((AA171+AA172)/2)*100</f>
        <v>22.548184076614078</v>
      </c>
      <c r="AT174" s="120"/>
      <c r="AU174" s="121"/>
      <c r="AV174" s="122"/>
      <c r="AW174" s="111"/>
      <c r="AX174" s="121"/>
      <c r="AY174" s="121"/>
      <c r="AZ174" s="123"/>
      <c r="BA174" s="121"/>
      <c r="BB174" s="121"/>
      <c r="BC174" s="124"/>
    </row>
    <row r="175" spans="1:55" ht="15" thickBot="1" x14ac:dyDescent="0.55000000000000004">
      <c r="A175" s="166">
        <v>44</v>
      </c>
      <c r="B175" s="153"/>
      <c r="C175" s="163"/>
      <c r="D175" s="153"/>
      <c r="E175" s="164"/>
      <c r="F175" s="157"/>
      <c r="G175" s="153"/>
      <c r="H175" s="153"/>
      <c r="I175" s="153"/>
      <c r="J175" s="153"/>
      <c r="K175" s="153"/>
      <c r="L175" s="153"/>
      <c r="M175" s="165"/>
      <c r="N175" s="157" t="s">
        <v>71</v>
      </c>
      <c r="O175" s="153">
        <v>11</v>
      </c>
      <c r="P175" s="153"/>
      <c r="Q175" s="153"/>
      <c r="R175" s="153"/>
      <c r="S175" s="151"/>
      <c r="T175" s="151"/>
      <c r="U175" s="151"/>
      <c r="V175" s="151"/>
      <c r="W175" s="151"/>
      <c r="X175" s="157"/>
      <c r="Y175" s="153"/>
      <c r="Z175" s="154">
        <f>LOOKUP(N175,$BU$4:$BU$14,$BT$4:$BT$14)</f>
        <v>45</v>
      </c>
      <c r="AA175" s="34">
        <f t="shared" si="135"/>
        <v>26.676282133333345</v>
      </c>
      <c r="AB175" s="35">
        <f t="shared" ref="AB175" si="179">AA175/Z175</f>
        <v>0.5928062696296299</v>
      </c>
      <c r="AC175" s="36"/>
      <c r="AD175" s="37">
        <v>15</v>
      </c>
      <c r="AE175" s="37">
        <v>15</v>
      </c>
      <c r="AF175" s="93">
        <v>15</v>
      </c>
      <c r="AG175" s="39"/>
      <c r="AH175" s="40">
        <f>AC175-C175</f>
        <v>0</v>
      </c>
      <c r="AI175" s="38"/>
      <c r="AJ175" s="38">
        <v>71.2</v>
      </c>
      <c r="AK175" s="41">
        <f t="shared" si="127"/>
        <v>225</v>
      </c>
      <c r="AL175" s="41">
        <f t="shared" si="128"/>
        <v>3375</v>
      </c>
      <c r="AM175" s="35">
        <f t="shared" si="129"/>
        <v>0</v>
      </c>
      <c r="AN175" s="41">
        <f>AJ175*1000*IF((Calibration!H$6&lt;AJ175)*AND(AJ175&lt;Calibration!F$7),Calibration!H$6,IF((Calibration!F$7&lt;AJ175)*AND(AJ175&lt;Calibration!F$9),Calibration!H$8,IF((Calibration!F$9&lt;AJ175)*AND(AJ175&lt;Calibration!F$11),Calibration!H$10,IF((Calibration!F$11&lt;AJ175)*AND(AJ175&lt;Calibration!F$13),Calibration!H$12,IF((Calibration!F$13&lt;AJ175)*AND(AJ175&lt;Calibration!F$15),Calibration!H$14,IF((Calibration!F$15&lt;AJ175)*AND(AJ175&lt;Calibration!F$17),Calibration!H$16,IF((Calibration!F$17&lt;AJ175)*AND(AJ175&lt;Calibration!F$19),Calibration!H$18,IF((Calibration!F$19&lt;AJ175)*AND(AJ175&lt;Calibration!F$21),Calibration!H$20,IF((Calibration!F$21&lt;AJ175)*AND(AJ175&lt;Calibration!F$23),Calibration!H$22,IF((Calibration!F$23&lt;AJ175)*AND(AJ175&lt;Calibration!F$25),Calibration!H$24,Calibration!H$26))))))))))</f>
        <v>72434.133333333346</v>
      </c>
      <c r="AO175" s="42">
        <f t="shared" si="130"/>
        <v>321.92948148148156</v>
      </c>
      <c r="AP175" s="43"/>
      <c r="AQ175" s="34">
        <f>P175/O175</f>
        <v>0</v>
      </c>
      <c r="AR175" s="45"/>
      <c r="AS175" s="47">
        <f>(((AA177+AA178)/2)-((AA175+AA176)/2))/((AA175+AA176)/2)*100</f>
        <v>23.054591538947271</v>
      </c>
      <c r="AT175" s="45"/>
      <c r="AU175" s="47"/>
      <c r="AV175" s="48"/>
      <c r="AW175" s="37"/>
      <c r="AX175" s="47"/>
      <c r="AY175" s="47"/>
      <c r="AZ175" s="49"/>
      <c r="BA175" s="47"/>
      <c r="BB175" s="47"/>
      <c r="BC175" s="50"/>
    </row>
    <row r="176" spans="1:55" ht="15" thickBot="1" x14ac:dyDescent="0.55000000000000004">
      <c r="A176" s="162"/>
      <c r="B176" s="153"/>
      <c r="C176" s="163"/>
      <c r="D176" s="153"/>
      <c r="E176" s="164"/>
      <c r="F176" s="158"/>
      <c r="G176" s="153"/>
      <c r="H176" s="153"/>
      <c r="I176" s="153"/>
      <c r="J176" s="153"/>
      <c r="K176" s="153"/>
      <c r="L176" s="153"/>
      <c r="M176" s="165"/>
      <c r="N176" s="158"/>
      <c r="O176" s="153"/>
      <c r="P176" s="153"/>
      <c r="Q176" s="153"/>
      <c r="R176" s="153"/>
      <c r="S176" s="150"/>
      <c r="T176" s="150"/>
      <c r="U176" s="150"/>
      <c r="V176" s="150"/>
      <c r="W176" s="150"/>
      <c r="X176" s="159"/>
      <c r="Y176" s="153"/>
      <c r="Z176" s="154"/>
      <c r="AA176" s="34">
        <f t="shared" si="135"/>
        <v>26.809349333333344</v>
      </c>
      <c r="AB176" s="52">
        <f t="shared" ref="AB176" si="180">AA176/Z175</f>
        <v>0.59576331851851871</v>
      </c>
      <c r="AC176" s="53"/>
      <c r="AD176" s="54">
        <v>15</v>
      </c>
      <c r="AE176" s="54">
        <v>15</v>
      </c>
      <c r="AF176" s="72">
        <v>15</v>
      </c>
      <c r="AG176" s="56"/>
      <c r="AH176" s="57">
        <f>AC176-C175</f>
        <v>0</v>
      </c>
      <c r="AI176" s="55"/>
      <c r="AJ176" s="55">
        <v>71.5</v>
      </c>
      <c r="AK176" s="58">
        <f t="shared" si="127"/>
        <v>225</v>
      </c>
      <c r="AL176" s="58">
        <f t="shared" si="128"/>
        <v>3375</v>
      </c>
      <c r="AM176" s="52">
        <f t="shared" si="129"/>
        <v>0</v>
      </c>
      <c r="AN176" s="41">
        <f>AJ176*1000*IF((Calibration!H$6&lt;AJ176)*AND(AJ176&lt;Calibration!F$7),Calibration!H$6,IF((Calibration!F$7&lt;AJ176)*AND(AJ176&lt;Calibration!F$9),Calibration!H$8,IF((Calibration!F$9&lt;AJ176)*AND(AJ176&lt;Calibration!F$11),Calibration!H$10,IF((Calibration!F$11&lt;AJ176)*AND(AJ176&lt;Calibration!F$13),Calibration!H$12,IF((Calibration!F$13&lt;AJ176)*AND(AJ176&lt;Calibration!F$15),Calibration!H$14,IF((Calibration!F$15&lt;AJ176)*AND(AJ176&lt;Calibration!F$17),Calibration!H$16,IF((Calibration!F$17&lt;AJ176)*AND(AJ176&lt;Calibration!F$19),Calibration!H$18,IF((Calibration!F$19&lt;AJ176)*AND(AJ176&lt;Calibration!F$21),Calibration!H$20,IF((Calibration!F$21&lt;AJ176)*AND(AJ176&lt;Calibration!F$23),Calibration!H$22,IF((Calibration!F$23&lt;AJ176)*AND(AJ176&lt;Calibration!F$25),Calibration!H$24,Calibration!H$26))))))))))</f>
        <v>72739.333333333343</v>
      </c>
      <c r="AO176" s="59">
        <f t="shared" si="130"/>
        <v>323.28592592592599</v>
      </c>
      <c r="AP176" s="109"/>
      <c r="AQ176" s="94">
        <f>P175/O175</f>
        <v>0</v>
      </c>
      <c r="AR176" s="62"/>
      <c r="AS176" s="64">
        <f>(((AA177+AA178)/2)-((AA175+AA176)/2))/((AA175+AA176)/2)*100</f>
        <v>23.054591538947271</v>
      </c>
      <c r="AT176" s="62"/>
      <c r="AU176" s="64"/>
      <c r="AV176" s="65"/>
      <c r="AW176" s="54"/>
      <c r="AX176" s="64"/>
      <c r="AY176" s="64"/>
      <c r="AZ176" s="66"/>
      <c r="BA176" s="64"/>
      <c r="BB176" s="64"/>
      <c r="BC176" s="67"/>
    </row>
    <row r="177" spans="1:55" ht="15" thickBot="1" x14ac:dyDescent="0.55000000000000004">
      <c r="A177" s="162"/>
      <c r="B177" s="153"/>
      <c r="C177" s="163"/>
      <c r="D177" s="153"/>
      <c r="E177" s="164"/>
      <c r="F177" s="158"/>
      <c r="G177" s="153"/>
      <c r="H177" s="153"/>
      <c r="I177" s="153"/>
      <c r="J177" s="153"/>
      <c r="K177" s="153"/>
      <c r="L177" s="153"/>
      <c r="M177" s="165"/>
      <c r="N177" s="158"/>
      <c r="O177" s="153"/>
      <c r="P177" s="153"/>
      <c r="Q177" s="153"/>
      <c r="R177" s="153"/>
      <c r="S177" s="150"/>
      <c r="T177" s="150"/>
      <c r="U177" s="150"/>
      <c r="V177" s="150"/>
      <c r="W177" s="150"/>
      <c r="X177" s="155"/>
      <c r="Y177" s="153"/>
      <c r="Z177" s="154"/>
      <c r="AA177" s="34">
        <f t="shared" si="135"/>
        <v>32.753017600000007</v>
      </c>
      <c r="AB177" s="52">
        <f t="shared" ref="AB177" si="181">AA177/Z175</f>
        <v>0.72784483555555568</v>
      </c>
      <c r="AC177" s="53"/>
      <c r="AD177" s="54">
        <v>15</v>
      </c>
      <c r="AE177" s="54">
        <v>15</v>
      </c>
      <c r="AF177" s="72">
        <v>15</v>
      </c>
      <c r="AG177" s="56"/>
      <c r="AH177" s="57">
        <f>AC177-C175</f>
        <v>0</v>
      </c>
      <c r="AI177" s="55"/>
      <c r="AJ177" s="55">
        <v>84.9</v>
      </c>
      <c r="AK177" s="58">
        <f t="shared" si="127"/>
        <v>225</v>
      </c>
      <c r="AL177" s="58">
        <f t="shared" si="128"/>
        <v>3375</v>
      </c>
      <c r="AM177" s="52">
        <f t="shared" si="129"/>
        <v>0</v>
      </c>
      <c r="AN177" s="41">
        <f>AJ177*1000*IF((Calibration!H$6&lt;AJ177)*AND(AJ177&lt;Calibration!F$7),Calibration!H$6,IF((Calibration!F$7&lt;AJ177)*AND(AJ177&lt;Calibration!F$9),Calibration!H$8,IF((Calibration!F$9&lt;AJ177)*AND(AJ177&lt;Calibration!F$11),Calibration!H$10,IF((Calibration!F$11&lt;AJ177)*AND(AJ177&lt;Calibration!F$13),Calibration!H$12,IF((Calibration!F$13&lt;AJ177)*AND(AJ177&lt;Calibration!F$15),Calibration!H$14,IF((Calibration!F$15&lt;AJ177)*AND(AJ177&lt;Calibration!F$17),Calibration!H$16,IF((Calibration!F$17&lt;AJ177)*AND(AJ177&lt;Calibration!F$19),Calibration!H$18,IF((Calibration!F$19&lt;AJ177)*AND(AJ177&lt;Calibration!F$21),Calibration!H$20,IF((Calibration!F$21&lt;AJ177)*AND(AJ177&lt;Calibration!F$23),Calibration!H$22,IF((Calibration!F$23&lt;AJ177)*AND(AJ177&lt;Calibration!F$25),Calibration!H$24,Calibration!H$26))))))))))</f>
        <v>86371.6</v>
      </c>
      <c r="AO177" s="59">
        <f t="shared" si="130"/>
        <v>383.87377777777783</v>
      </c>
      <c r="AP177" s="60"/>
      <c r="AQ177" s="94">
        <f>P175/O175</f>
        <v>0</v>
      </c>
      <c r="AR177" s="62"/>
      <c r="AS177" s="64">
        <f>(((AA177+AA178)/2)-((AA175+AA176)/2))/((AA175+AA176)/2)*100</f>
        <v>23.054591538947271</v>
      </c>
      <c r="AT177" s="62"/>
      <c r="AU177" s="64"/>
      <c r="AV177" s="65"/>
      <c r="AW177" s="54"/>
      <c r="AX177" s="64"/>
      <c r="AY177" s="64"/>
      <c r="AZ177" s="66"/>
      <c r="BA177" s="64"/>
      <c r="BB177" s="64"/>
      <c r="BC177" s="67"/>
    </row>
    <row r="178" spans="1:55" ht="15" thickBot="1" x14ac:dyDescent="0.55000000000000004">
      <c r="A178" s="167"/>
      <c r="B178" s="153"/>
      <c r="C178" s="163"/>
      <c r="D178" s="153"/>
      <c r="E178" s="164"/>
      <c r="F178" s="156"/>
      <c r="G178" s="153"/>
      <c r="H178" s="153"/>
      <c r="I178" s="153"/>
      <c r="J178" s="153"/>
      <c r="K178" s="153"/>
      <c r="L178" s="153"/>
      <c r="M178" s="165"/>
      <c r="N178" s="156"/>
      <c r="O178" s="153"/>
      <c r="P178" s="153"/>
      <c r="Q178" s="153"/>
      <c r="R178" s="153"/>
      <c r="S178" s="152"/>
      <c r="T178" s="152"/>
      <c r="U178" s="152"/>
      <c r="V178" s="152"/>
      <c r="W178" s="152"/>
      <c r="X178" s="156"/>
      <c r="Y178" s="153"/>
      <c r="Z178" s="154"/>
      <c r="AA178" s="34">
        <f t="shared" si="135"/>
        <v>33.063507733333338</v>
      </c>
      <c r="AB178" s="87">
        <f t="shared" ref="AB178" si="182">AA178/Z175</f>
        <v>0.73474461629629639</v>
      </c>
      <c r="AC178" s="70"/>
      <c r="AD178" s="71">
        <v>15</v>
      </c>
      <c r="AE178" s="71">
        <v>15</v>
      </c>
      <c r="AF178" s="72">
        <v>15</v>
      </c>
      <c r="AG178" s="73"/>
      <c r="AH178" s="74">
        <f>AH177</f>
        <v>0</v>
      </c>
      <c r="AI178" s="72"/>
      <c r="AJ178" s="72">
        <v>85.6</v>
      </c>
      <c r="AK178" s="75">
        <f t="shared" si="127"/>
        <v>225</v>
      </c>
      <c r="AL178" s="75">
        <f t="shared" si="128"/>
        <v>3375</v>
      </c>
      <c r="AM178" s="69">
        <f t="shared" si="129"/>
        <v>0</v>
      </c>
      <c r="AN178" s="41">
        <f>AJ178*1000*IF((Calibration!H$6&lt;AJ178)*AND(AJ178&lt;Calibration!F$7),Calibration!H$6,IF((Calibration!F$7&lt;AJ178)*AND(AJ178&lt;Calibration!F$9),Calibration!H$8,IF((Calibration!F$9&lt;AJ178)*AND(AJ178&lt;Calibration!F$11),Calibration!H$10,IF((Calibration!F$11&lt;AJ178)*AND(AJ178&lt;Calibration!F$13),Calibration!H$12,IF((Calibration!F$13&lt;AJ178)*AND(AJ178&lt;Calibration!F$15),Calibration!H$14,IF((Calibration!F$15&lt;AJ178)*AND(AJ178&lt;Calibration!F$17),Calibration!H$16,IF((Calibration!F$17&lt;AJ178)*AND(AJ178&lt;Calibration!F$19),Calibration!H$18,IF((Calibration!F$19&lt;AJ178)*AND(AJ178&lt;Calibration!F$21),Calibration!H$20,IF((Calibration!F$21&lt;AJ178)*AND(AJ178&lt;Calibration!F$23),Calibration!H$22,IF((Calibration!F$23&lt;AJ178)*AND(AJ178&lt;Calibration!F$25),Calibration!H$24,Calibration!H$26))))))))))</f>
        <v>87083.733333333337</v>
      </c>
      <c r="AO178" s="76">
        <f t="shared" si="130"/>
        <v>387.03881481481483</v>
      </c>
      <c r="AP178" s="88"/>
      <c r="AQ178" s="89">
        <f>P175/O175</f>
        <v>0</v>
      </c>
      <c r="AR178" s="79"/>
      <c r="AS178" s="81">
        <f>(((AA177+AA178)/2)-((AA175+AA176)/2))/((AA175+AA176)/2)*100</f>
        <v>23.054591538947271</v>
      </c>
      <c r="AT178" s="79"/>
      <c r="AU178" s="81"/>
      <c r="AV178" s="82"/>
      <c r="AW178" s="71"/>
      <c r="AX178" s="81"/>
      <c r="AY178" s="81"/>
      <c r="AZ178" s="83"/>
      <c r="BA178" s="81"/>
      <c r="BB178" s="81"/>
      <c r="BC178" s="84"/>
    </row>
    <row r="179" spans="1:55" ht="15" thickBot="1" x14ac:dyDescent="0.55000000000000004">
      <c r="A179" s="162">
        <v>45</v>
      </c>
      <c r="B179" s="156"/>
      <c r="C179" s="168"/>
      <c r="D179" s="156"/>
      <c r="E179" s="170"/>
      <c r="F179" s="158"/>
      <c r="G179" s="156"/>
      <c r="H179" s="156"/>
      <c r="I179" s="156"/>
      <c r="J179" s="156"/>
      <c r="K179" s="156"/>
      <c r="L179" s="156"/>
      <c r="M179" s="172"/>
      <c r="N179" s="158" t="s">
        <v>72</v>
      </c>
      <c r="O179" s="156">
        <v>11</v>
      </c>
      <c r="P179" s="156"/>
      <c r="Q179" s="156"/>
      <c r="R179" s="156"/>
      <c r="S179" s="150"/>
      <c r="T179" s="150"/>
      <c r="U179" s="150"/>
      <c r="V179" s="150"/>
      <c r="W179" s="150"/>
      <c r="X179" s="158"/>
      <c r="Y179" s="156"/>
      <c r="Z179" s="160">
        <f>LOOKUP(N179,$BU$4:$BU$14,$BT$4:$BT$14)</f>
        <v>50</v>
      </c>
      <c r="AA179" s="34">
        <f t="shared" si="135"/>
        <v>27.785175466666669</v>
      </c>
      <c r="AB179" s="35">
        <f t="shared" ref="AB179" si="183">AA179/Z179</f>
        <v>0.55570350933333335</v>
      </c>
      <c r="AC179" s="96"/>
      <c r="AD179" s="97">
        <v>15</v>
      </c>
      <c r="AE179" s="97">
        <v>15</v>
      </c>
      <c r="AF179" s="98">
        <v>15</v>
      </c>
      <c r="AG179" s="99"/>
      <c r="AH179" s="100">
        <f>AC179-C179</f>
        <v>0</v>
      </c>
      <c r="AI179" s="101"/>
      <c r="AJ179" s="38">
        <v>73.7</v>
      </c>
      <c r="AK179" s="102">
        <f t="shared" si="127"/>
        <v>225</v>
      </c>
      <c r="AL179" s="102">
        <f t="shared" si="128"/>
        <v>3375</v>
      </c>
      <c r="AM179" s="95">
        <f t="shared" si="129"/>
        <v>0</v>
      </c>
      <c r="AN179" s="41">
        <f>AJ179*1000*IF((Calibration!H$6&lt;AJ179)*AND(AJ179&lt;Calibration!F$7),Calibration!H$6,IF((Calibration!F$7&lt;AJ179)*AND(AJ179&lt;Calibration!F$9),Calibration!H$8,IF((Calibration!F$9&lt;AJ179)*AND(AJ179&lt;Calibration!F$11),Calibration!H$10,IF((Calibration!F$11&lt;AJ179)*AND(AJ179&lt;Calibration!F$13),Calibration!H$12,IF((Calibration!F$13&lt;AJ179)*AND(AJ179&lt;Calibration!F$15),Calibration!H$14,IF((Calibration!F$15&lt;AJ179)*AND(AJ179&lt;Calibration!F$17),Calibration!H$16,IF((Calibration!F$17&lt;AJ179)*AND(AJ179&lt;Calibration!F$19),Calibration!H$18,IF((Calibration!F$19&lt;AJ179)*AND(AJ179&lt;Calibration!F$21),Calibration!H$20,IF((Calibration!F$21&lt;AJ179)*AND(AJ179&lt;Calibration!F$23),Calibration!H$22,IF((Calibration!F$23&lt;AJ179)*AND(AJ179&lt;Calibration!F$25),Calibration!H$24,Calibration!H$26))))))))))</f>
        <v>74977.466666666674</v>
      </c>
      <c r="AO179" s="103">
        <f t="shared" si="130"/>
        <v>333.23318518518522</v>
      </c>
      <c r="AP179" s="43"/>
      <c r="AQ179" s="34">
        <f>P179/O179</f>
        <v>0</v>
      </c>
      <c r="AR179" s="104"/>
      <c r="AS179" s="105">
        <f>(((AA181+AA182)/2)-((AA179+AA180)/2))/((AA179+AA180)/2)*100</f>
        <v>23.135016520322939</v>
      </c>
      <c r="AT179" s="104"/>
      <c r="AU179" s="105"/>
      <c r="AV179" s="106"/>
      <c r="AW179" s="97"/>
      <c r="AX179" s="105"/>
      <c r="AY179" s="105"/>
      <c r="AZ179" s="107"/>
      <c r="BA179" s="105"/>
      <c r="BB179" s="105"/>
      <c r="BC179" s="108"/>
    </row>
    <row r="180" spans="1:55" ht="15" thickBot="1" x14ac:dyDescent="0.55000000000000004">
      <c r="A180" s="162"/>
      <c r="B180" s="153"/>
      <c r="C180" s="163"/>
      <c r="D180" s="153"/>
      <c r="E180" s="164"/>
      <c r="F180" s="158"/>
      <c r="G180" s="153"/>
      <c r="H180" s="153"/>
      <c r="I180" s="153"/>
      <c r="J180" s="153"/>
      <c r="K180" s="153"/>
      <c r="L180" s="153"/>
      <c r="M180" s="165"/>
      <c r="N180" s="158"/>
      <c r="O180" s="153"/>
      <c r="P180" s="153"/>
      <c r="Q180" s="153"/>
      <c r="R180" s="153"/>
      <c r="S180" s="150"/>
      <c r="T180" s="150"/>
      <c r="U180" s="150"/>
      <c r="V180" s="150"/>
      <c r="W180" s="150"/>
      <c r="X180" s="159"/>
      <c r="Y180" s="153"/>
      <c r="Z180" s="154"/>
      <c r="AA180" s="34">
        <f t="shared" si="135"/>
        <v>28.006954133333338</v>
      </c>
      <c r="AB180" s="52">
        <f t="shared" ref="AB180" si="184">AA180/Z179</f>
        <v>0.56013908266666679</v>
      </c>
      <c r="AC180" s="53"/>
      <c r="AD180" s="54">
        <v>15</v>
      </c>
      <c r="AE180" s="54">
        <v>15</v>
      </c>
      <c r="AF180" s="72">
        <v>15</v>
      </c>
      <c r="AG180" s="56"/>
      <c r="AH180" s="57">
        <f>AC180-C179</f>
        <v>0</v>
      </c>
      <c r="AI180" s="55"/>
      <c r="AJ180" s="55">
        <v>74.2</v>
      </c>
      <c r="AK180" s="58">
        <f t="shared" si="127"/>
        <v>225</v>
      </c>
      <c r="AL180" s="58">
        <f t="shared" si="128"/>
        <v>3375</v>
      </c>
      <c r="AM180" s="52">
        <f t="shared" si="129"/>
        <v>0</v>
      </c>
      <c r="AN180" s="41">
        <f>AJ180*1000*IF((Calibration!H$6&lt;AJ180)*AND(AJ180&lt;Calibration!F$7),Calibration!H$6,IF((Calibration!F$7&lt;AJ180)*AND(AJ180&lt;Calibration!F$9),Calibration!H$8,IF((Calibration!F$9&lt;AJ180)*AND(AJ180&lt;Calibration!F$11),Calibration!H$10,IF((Calibration!F$11&lt;AJ180)*AND(AJ180&lt;Calibration!F$13),Calibration!H$12,IF((Calibration!F$13&lt;AJ180)*AND(AJ180&lt;Calibration!F$15),Calibration!H$14,IF((Calibration!F$15&lt;AJ180)*AND(AJ180&lt;Calibration!F$17),Calibration!H$16,IF((Calibration!F$17&lt;AJ180)*AND(AJ180&lt;Calibration!F$19),Calibration!H$18,IF((Calibration!F$19&lt;AJ180)*AND(AJ180&lt;Calibration!F$21),Calibration!H$20,IF((Calibration!F$21&lt;AJ180)*AND(AJ180&lt;Calibration!F$23),Calibration!H$22,IF((Calibration!F$23&lt;AJ180)*AND(AJ180&lt;Calibration!F$25),Calibration!H$24,Calibration!H$26))))))))))</f>
        <v>75486.133333333346</v>
      </c>
      <c r="AO180" s="59">
        <f t="shared" si="130"/>
        <v>335.49392592592596</v>
      </c>
      <c r="AP180" s="109"/>
      <c r="AQ180" s="94">
        <f>P179/O179</f>
        <v>0</v>
      </c>
      <c r="AR180" s="62"/>
      <c r="AS180" s="64">
        <f>(((AA181+AA182)/2)-((AA179+AA180)/2))/((AA179+AA180)/2)*100</f>
        <v>23.135016520322939</v>
      </c>
      <c r="AT180" s="62"/>
      <c r="AU180" s="64"/>
      <c r="AV180" s="65"/>
      <c r="AW180" s="54"/>
      <c r="AX180" s="64"/>
      <c r="AY180" s="64"/>
      <c r="AZ180" s="66"/>
      <c r="BA180" s="64"/>
      <c r="BB180" s="64"/>
      <c r="BC180" s="67"/>
    </row>
    <row r="181" spans="1:55" ht="15" thickBot="1" x14ac:dyDescent="0.55000000000000004">
      <c r="A181" s="162"/>
      <c r="B181" s="153"/>
      <c r="C181" s="163"/>
      <c r="D181" s="153"/>
      <c r="E181" s="164"/>
      <c r="F181" s="158"/>
      <c r="G181" s="153"/>
      <c r="H181" s="153"/>
      <c r="I181" s="153"/>
      <c r="J181" s="153"/>
      <c r="K181" s="153"/>
      <c r="L181" s="153"/>
      <c r="M181" s="165"/>
      <c r="N181" s="158"/>
      <c r="O181" s="153"/>
      <c r="P181" s="153"/>
      <c r="Q181" s="153"/>
      <c r="R181" s="153"/>
      <c r="S181" s="150"/>
      <c r="T181" s="150"/>
      <c r="U181" s="150"/>
      <c r="V181" s="150"/>
      <c r="W181" s="150"/>
      <c r="X181" s="155"/>
      <c r="Y181" s="153"/>
      <c r="Z181" s="154"/>
      <c r="AA181" s="34">
        <f t="shared" si="135"/>
        <v>33.462709333333336</v>
      </c>
      <c r="AB181" s="52">
        <f t="shared" ref="AB181" si="185">AA181/Z179</f>
        <v>0.66925418666666669</v>
      </c>
      <c r="AC181" s="53"/>
      <c r="AD181" s="54">
        <v>15</v>
      </c>
      <c r="AE181" s="54">
        <v>15</v>
      </c>
      <c r="AF181" s="72">
        <v>15</v>
      </c>
      <c r="AG181" s="56"/>
      <c r="AH181" s="57">
        <f>AC181-C179</f>
        <v>0</v>
      </c>
      <c r="AI181" s="55"/>
      <c r="AJ181" s="55">
        <v>86.5</v>
      </c>
      <c r="AK181" s="58">
        <f t="shared" si="127"/>
        <v>225</v>
      </c>
      <c r="AL181" s="58">
        <f t="shared" si="128"/>
        <v>3375</v>
      </c>
      <c r="AM181" s="52">
        <f t="shared" si="129"/>
        <v>0</v>
      </c>
      <c r="AN181" s="41">
        <f>AJ181*1000*IF((Calibration!H$6&lt;AJ181)*AND(AJ181&lt;Calibration!F$7),Calibration!H$6,IF((Calibration!F$7&lt;AJ181)*AND(AJ181&lt;Calibration!F$9),Calibration!H$8,IF((Calibration!F$9&lt;AJ181)*AND(AJ181&lt;Calibration!F$11),Calibration!H$10,IF((Calibration!F$11&lt;AJ181)*AND(AJ181&lt;Calibration!F$13),Calibration!H$12,IF((Calibration!F$13&lt;AJ181)*AND(AJ181&lt;Calibration!F$15),Calibration!H$14,IF((Calibration!F$15&lt;AJ181)*AND(AJ181&lt;Calibration!F$17),Calibration!H$16,IF((Calibration!F$17&lt;AJ181)*AND(AJ181&lt;Calibration!F$19),Calibration!H$18,IF((Calibration!F$19&lt;AJ181)*AND(AJ181&lt;Calibration!F$21),Calibration!H$20,IF((Calibration!F$21&lt;AJ181)*AND(AJ181&lt;Calibration!F$23),Calibration!H$22,IF((Calibration!F$23&lt;AJ181)*AND(AJ181&lt;Calibration!F$25),Calibration!H$24,Calibration!H$26))))))))))</f>
        <v>87999.333333333343</v>
      </c>
      <c r="AO181" s="59">
        <f t="shared" si="130"/>
        <v>391.10814814814819</v>
      </c>
      <c r="AP181" s="109"/>
      <c r="AQ181" s="94">
        <f>P179/O179</f>
        <v>0</v>
      </c>
      <c r="AR181" s="62"/>
      <c r="AS181" s="64">
        <f>(((AA181+AA182)/2)-((AA179+AA180)/2))/((AA179+AA180)/2)*100</f>
        <v>23.135016520322939</v>
      </c>
      <c r="AT181" s="62"/>
      <c r="AU181" s="64"/>
      <c r="AV181" s="65"/>
      <c r="AW181" s="54"/>
      <c r="AX181" s="64"/>
      <c r="AY181" s="64"/>
      <c r="AZ181" s="66"/>
      <c r="BA181" s="64"/>
      <c r="BB181" s="64"/>
      <c r="BC181" s="67"/>
    </row>
    <row r="182" spans="1:55" ht="15" thickBot="1" x14ac:dyDescent="0.55000000000000004">
      <c r="A182" s="162"/>
      <c r="B182" s="157"/>
      <c r="C182" s="169"/>
      <c r="D182" s="157"/>
      <c r="E182" s="171"/>
      <c r="F182" s="158"/>
      <c r="G182" s="157"/>
      <c r="H182" s="157"/>
      <c r="I182" s="157"/>
      <c r="J182" s="157"/>
      <c r="K182" s="157"/>
      <c r="L182" s="157"/>
      <c r="M182" s="173"/>
      <c r="N182" s="158"/>
      <c r="O182" s="157"/>
      <c r="P182" s="157"/>
      <c r="Q182" s="157"/>
      <c r="R182" s="157"/>
      <c r="S182" s="150"/>
      <c r="T182" s="150"/>
      <c r="U182" s="150"/>
      <c r="V182" s="150"/>
      <c r="W182" s="150"/>
      <c r="X182" s="158"/>
      <c r="Y182" s="157"/>
      <c r="Z182" s="161"/>
      <c r="AA182" s="34">
        <f t="shared" si="135"/>
        <v>35.236938666666667</v>
      </c>
      <c r="AB182" s="87">
        <f t="shared" ref="AB182" si="186">AA182/Z179</f>
        <v>0.70473877333333335</v>
      </c>
      <c r="AC182" s="110"/>
      <c r="AD182" s="111">
        <v>15</v>
      </c>
      <c r="AE182" s="111">
        <v>15</v>
      </c>
      <c r="AF182" s="112">
        <v>15</v>
      </c>
      <c r="AG182" s="113"/>
      <c r="AH182" s="114">
        <f>AH181</f>
        <v>0</v>
      </c>
      <c r="AI182" s="112"/>
      <c r="AJ182" s="72">
        <v>90.5</v>
      </c>
      <c r="AK182" s="115">
        <f t="shared" si="127"/>
        <v>225</v>
      </c>
      <c r="AL182" s="115">
        <f t="shared" si="128"/>
        <v>3375</v>
      </c>
      <c r="AM182" s="116">
        <f t="shared" si="129"/>
        <v>0</v>
      </c>
      <c r="AN182" s="41">
        <f>AJ182*1000*IF((Calibration!H$6&lt;AJ182)*AND(AJ182&lt;Calibration!F$7),Calibration!H$6,IF((Calibration!F$7&lt;AJ182)*AND(AJ182&lt;Calibration!F$9),Calibration!H$8,IF((Calibration!F$9&lt;AJ182)*AND(AJ182&lt;Calibration!F$11),Calibration!H$10,IF((Calibration!F$11&lt;AJ182)*AND(AJ182&lt;Calibration!F$13),Calibration!H$12,IF((Calibration!F$13&lt;AJ182)*AND(AJ182&lt;Calibration!F$15),Calibration!H$14,IF((Calibration!F$15&lt;AJ182)*AND(AJ182&lt;Calibration!F$17),Calibration!H$16,IF((Calibration!F$17&lt;AJ182)*AND(AJ182&lt;Calibration!F$19),Calibration!H$18,IF((Calibration!F$19&lt;AJ182)*AND(AJ182&lt;Calibration!F$21),Calibration!H$20,IF((Calibration!F$21&lt;AJ182)*AND(AJ182&lt;Calibration!F$23),Calibration!H$22,IF((Calibration!F$23&lt;AJ182)*AND(AJ182&lt;Calibration!F$25),Calibration!H$24,Calibration!H$26))))))))))</f>
        <v>92068.666666666672</v>
      </c>
      <c r="AO182" s="117">
        <f t="shared" si="130"/>
        <v>409.19407407407408</v>
      </c>
      <c r="AP182" s="118"/>
      <c r="AQ182" s="119">
        <f>P179/O179</f>
        <v>0</v>
      </c>
      <c r="AR182" s="120"/>
      <c r="AS182" s="121">
        <f>(((AA181+AA182)/2)-((AA179+AA180)/2))/((AA179+AA180)/2)*100</f>
        <v>23.135016520322939</v>
      </c>
      <c r="AT182" s="120"/>
      <c r="AU182" s="121"/>
      <c r="AV182" s="122"/>
      <c r="AW182" s="111"/>
      <c r="AX182" s="121"/>
      <c r="AY182" s="121"/>
      <c r="AZ182" s="123"/>
      <c r="BA182" s="121"/>
      <c r="BB182" s="121"/>
      <c r="BC182" s="124"/>
    </row>
    <row r="183" spans="1:55" ht="15" thickBot="1" x14ac:dyDescent="0.55000000000000004">
      <c r="A183" s="166">
        <v>46</v>
      </c>
      <c r="B183" s="153"/>
      <c r="C183" s="163"/>
      <c r="D183" s="153"/>
      <c r="E183" s="164"/>
      <c r="F183" s="157"/>
      <c r="G183" s="153"/>
      <c r="H183" s="153"/>
      <c r="I183" s="153"/>
      <c r="J183" s="153"/>
      <c r="K183" s="153"/>
      <c r="L183" s="153"/>
      <c r="M183" s="165"/>
      <c r="N183" s="157" t="s">
        <v>71</v>
      </c>
      <c r="O183" s="153">
        <v>11</v>
      </c>
      <c r="P183" s="153"/>
      <c r="Q183" s="153"/>
      <c r="R183" s="153"/>
      <c r="S183" s="151"/>
      <c r="T183" s="151"/>
      <c r="U183" s="151"/>
      <c r="V183" s="151"/>
      <c r="W183" s="151"/>
      <c r="X183" s="157"/>
      <c r="Y183" s="153"/>
      <c r="Z183" s="154">
        <f>LOOKUP(N183,$BU$4:$BU$14,$BT$4:$BT$14)</f>
        <v>45</v>
      </c>
      <c r="AA183" s="34">
        <f t="shared" si="135"/>
        <v>30.934432533333339</v>
      </c>
      <c r="AB183" s="35">
        <f t="shared" ref="AB183" si="187">AA183/Z183</f>
        <v>0.68743183407407416</v>
      </c>
      <c r="AC183" s="36"/>
      <c r="AD183" s="37">
        <v>15</v>
      </c>
      <c r="AE183" s="37">
        <v>15</v>
      </c>
      <c r="AF183" s="93">
        <v>15</v>
      </c>
      <c r="AG183" s="39"/>
      <c r="AH183" s="40">
        <f>AC183-C183</f>
        <v>0</v>
      </c>
      <c r="AI183" s="38"/>
      <c r="AJ183" s="38">
        <v>80.8</v>
      </c>
      <c r="AK183" s="41">
        <f t="shared" si="127"/>
        <v>225</v>
      </c>
      <c r="AL183" s="41">
        <f t="shared" si="128"/>
        <v>3375</v>
      </c>
      <c r="AM183" s="35">
        <f t="shared" si="129"/>
        <v>0</v>
      </c>
      <c r="AN183" s="41">
        <f>AJ183*1000*IF((Calibration!H$6&lt;AJ183)*AND(AJ183&lt;Calibration!F$7),Calibration!H$6,IF((Calibration!F$7&lt;AJ183)*AND(AJ183&lt;Calibration!F$9),Calibration!H$8,IF((Calibration!F$9&lt;AJ183)*AND(AJ183&lt;Calibration!F$11),Calibration!H$10,IF((Calibration!F$11&lt;AJ183)*AND(AJ183&lt;Calibration!F$13),Calibration!H$12,IF((Calibration!F$13&lt;AJ183)*AND(AJ183&lt;Calibration!F$15),Calibration!H$14,IF((Calibration!F$15&lt;AJ183)*AND(AJ183&lt;Calibration!F$17),Calibration!H$16,IF((Calibration!F$17&lt;AJ183)*AND(AJ183&lt;Calibration!F$19),Calibration!H$18,IF((Calibration!F$19&lt;AJ183)*AND(AJ183&lt;Calibration!F$21),Calibration!H$20,IF((Calibration!F$21&lt;AJ183)*AND(AJ183&lt;Calibration!F$23),Calibration!H$22,IF((Calibration!F$23&lt;AJ183)*AND(AJ183&lt;Calibration!F$25),Calibration!H$24,Calibration!H$26))))))))))</f>
        <v>82200.53333333334</v>
      </c>
      <c r="AO183" s="42">
        <f t="shared" si="130"/>
        <v>365.33570370370376</v>
      </c>
      <c r="AP183" s="43"/>
      <c r="AQ183" s="34">
        <f>P183/O183</f>
        <v>0</v>
      </c>
      <c r="AR183" s="45"/>
      <c r="AS183" s="47">
        <f>(((AA185+AA186)/2)-((AA183+AA184)/2))/((AA183+AA184)/2)*100</f>
        <v>22.548184076614078</v>
      </c>
      <c r="AT183" s="45"/>
      <c r="AU183" s="47"/>
      <c r="AV183" s="48"/>
      <c r="AW183" s="37"/>
      <c r="AX183" s="47"/>
      <c r="AY183" s="47"/>
      <c r="AZ183" s="49"/>
      <c r="BA183" s="47"/>
      <c r="BB183" s="47"/>
      <c r="BC183" s="50"/>
    </row>
    <row r="184" spans="1:55" ht="15" thickBot="1" x14ac:dyDescent="0.55000000000000004">
      <c r="A184" s="162"/>
      <c r="B184" s="153"/>
      <c r="C184" s="163"/>
      <c r="D184" s="153"/>
      <c r="E184" s="164"/>
      <c r="F184" s="158"/>
      <c r="G184" s="153"/>
      <c r="H184" s="153"/>
      <c r="I184" s="153"/>
      <c r="J184" s="153"/>
      <c r="K184" s="153"/>
      <c r="L184" s="153"/>
      <c r="M184" s="165"/>
      <c r="N184" s="158"/>
      <c r="O184" s="153"/>
      <c r="P184" s="153"/>
      <c r="Q184" s="153"/>
      <c r="R184" s="153"/>
      <c r="S184" s="150"/>
      <c r="T184" s="150"/>
      <c r="U184" s="150"/>
      <c r="V184" s="150"/>
      <c r="W184" s="150"/>
      <c r="X184" s="159"/>
      <c r="Y184" s="153"/>
      <c r="Z184" s="154"/>
      <c r="AA184" s="34">
        <f t="shared" si="135"/>
        <v>30.047317866666667</v>
      </c>
      <c r="AB184" s="52">
        <f t="shared" ref="AB184" si="188">AA184/Z183</f>
        <v>0.66771817481481477</v>
      </c>
      <c r="AC184" s="53"/>
      <c r="AD184" s="54">
        <v>15</v>
      </c>
      <c r="AE184" s="54">
        <v>15</v>
      </c>
      <c r="AF184" s="72">
        <v>15</v>
      </c>
      <c r="AG184" s="56"/>
      <c r="AH184" s="57">
        <f>AC184-C183</f>
        <v>0</v>
      </c>
      <c r="AI184" s="55"/>
      <c r="AJ184" s="55">
        <v>78.8</v>
      </c>
      <c r="AK184" s="58">
        <f t="shared" si="127"/>
        <v>225</v>
      </c>
      <c r="AL184" s="58">
        <f t="shared" si="128"/>
        <v>3375</v>
      </c>
      <c r="AM184" s="52">
        <f t="shared" si="129"/>
        <v>0</v>
      </c>
      <c r="AN184" s="41">
        <f>AJ184*1000*IF((Calibration!H$6&lt;AJ184)*AND(AJ184&lt;Calibration!F$7),Calibration!H$6,IF((Calibration!F$7&lt;AJ184)*AND(AJ184&lt;Calibration!F$9),Calibration!H$8,IF((Calibration!F$9&lt;AJ184)*AND(AJ184&lt;Calibration!F$11),Calibration!H$10,IF((Calibration!F$11&lt;AJ184)*AND(AJ184&lt;Calibration!F$13),Calibration!H$12,IF((Calibration!F$13&lt;AJ184)*AND(AJ184&lt;Calibration!F$15),Calibration!H$14,IF((Calibration!F$15&lt;AJ184)*AND(AJ184&lt;Calibration!F$17),Calibration!H$16,IF((Calibration!F$17&lt;AJ184)*AND(AJ184&lt;Calibration!F$19),Calibration!H$18,IF((Calibration!F$19&lt;AJ184)*AND(AJ184&lt;Calibration!F$21),Calibration!H$20,IF((Calibration!F$21&lt;AJ184)*AND(AJ184&lt;Calibration!F$23),Calibration!H$22,IF((Calibration!F$23&lt;AJ184)*AND(AJ184&lt;Calibration!F$25),Calibration!H$24,Calibration!H$26))))))))))</f>
        <v>80165.866666666669</v>
      </c>
      <c r="AO184" s="59">
        <f t="shared" si="130"/>
        <v>356.29274074074073</v>
      </c>
      <c r="AP184" s="109"/>
      <c r="AQ184" s="94">
        <f>P183/O183</f>
        <v>0</v>
      </c>
      <c r="AR184" s="62"/>
      <c r="AS184" s="64">
        <f>(((AA185+AA186)/2)-((AA183+AA184)/2))/((AA183+AA184)/2)*100</f>
        <v>22.548184076614078</v>
      </c>
      <c r="AT184" s="62"/>
      <c r="AU184" s="64"/>
      <c r="AV184" s="65"/>
      <c r="AW184" s="54"/>
      <c r="AX184" s="64"/>
      <c r="AY184" s="64"/>
      <c r="AZ184" s="66"/>
      <c r="BA184" s="64"/>
      <c r="BB184" s="64"/>
      <c r="BC184" s="67"/>
    </row>
    <row r="185" spans="1:55" ht="15" thickBot="1" x14ac:dyDescent="0.55000000000000004">
      <c r="A185" s="162"/>
      <c r="B185" s="153"/>
      <c r="C185" s="163"/>
      <c r="D185" s="153"/>
      <c r="E185" s="164"/>
      <c r="F185" s="158"/>
      <c r="G185" s="153"/>
      <c r="H185" s="153"/>
      <c r="I185" s="153"/>
      <c r="J185" s="153"/>
      <c r="K185" s="153"/>
      <c r="L185" s="153"/>
      <c r="M185" s="165"/>
      <c r="N185" s="158"/>
      <c r="O185" s="153"/>
      <c r="P185" s="153"/>
      <c r="Q185" s="153"/>
      <c r="R185" s="153"/>
      <c r="S185" s="150"/>
      <c r="T185" s="150"/>
      <c r="U185" s="150"/>
      <c r="V185" s="150"/>
      <c r="W185" s="150"/>
      <c r="X185" s="155"/>
      <c r="Y185" s="153"/>
      <c r="Z185" s="154"/>
      <c r="AA185" s="34">
        <f t="shared" si="135"/>
        <v>37.632148266666675</v>
      </c>
      <c r="AB185" s="52">
        <f t="shared" ref="AB185" si="189">AA185/Z183</f>
        <v>0.83626996148148169</v>
      </c>
      <c r="AC185" s="53"/>
      <c r="AD185" s="54">
        <v>15</v>
      </c>
      <c r="AE185" s="54">
        <v>15</v>
      </c>
      <c r="AF185" s="72">
        <v>15</v>
      </c>
      <c r="AG185" s="56"/>
      <c r="AH185" s="57">
        <f>AC185-C183</f>
        <v>0</v>
      </c>
      <c r="AI185" s="55"/>
      <c r="AJ185" s="55">
        <v>95.9</v>
      </c>
      <c r="AK185" s="58">
        <f t="shared" si="127"/>
        <v>225</v>
      </c>
      <c r="AL185" s="58">
        <f t="shared" si="128"/>
        <v>3375</v>
      </c>
      <c r="AM185" s="52">
        <f t="shared" si="129"/>
        <v>0</v>
      </c>
      <c r="AN185" s="41">
        <f>AJ185*1000*IF((Calibration!H$6&lt;AJ185)*AND(AJ185&lt;Calibration!F$7),Calibration!H$6,IF((Calibration!F$7&lt;AJ185)*AND(AJ185&lt;Calibration!F$9),Calibration!H$8,IF((Calibration!F$9&lt;AJ185)*AND(AJ185&lt;Calibration!F$11),Calibration!H$10,IF((Calibration!F$11&lt;AJ185)*AND(AJ185&lt;Calibration!F$13),Calibration!H$12,IF((Calibration!F$13&lt;AJ185)*AND(AJ185&lt;Calibration!F$15),Calibration!H$14,IF((Calibration!F$15&lt;AJ185)*AND(AJ185&lt;Calibration!F$17),Calibration!H$16,IF((Calibration!F$17&lt;AJ185)*AND(AJ185&lt;Calibration!F$19),Calibration!H$18,IF((Calibration!F$19&lt;AJ185)*AND(AJ185&lt;Calibration!F$21),Calibration!H$20,IF((Calibration!F$21&lt;AJ185)*AND(AJ185&lt;Calibration!F$23),Calibration!H$22,IF((Calibration!F$23&lt;AJ185)*AND(AJ185&lt;Calibration!F$25),Calibration!H$24,Calibration!H$26))))))))))</f>
        <v>97562.266666666677</v>
      </c>
      <c r="AO185" s="59">
        <f t="shared" si="130"/>
        <v>433.61007407407413</v>
      </c>
      <c r="AP185" s="109"/>
      <c r="AQ185" s="94">
        <f>P183/O183</f>
        <v>0</v>
      </c>
      <c r="AR185" s="62"/>
      <c r="AS185" s="64">
        <f>(((AA185+AA186)/2)-((AA183+AA184)/2))/((AA183+AA184)/2)*100</f>
        <v>22.548184076614078</v>
      </c>
      <c r="AT185" s="62"/>
      <c r="AU185" s="64"/>
      <c r="AV185" s="65"/>
      <c r="AW185" s="54"/>
      <c r="AX185" s="64"/>
      <c r="AY185" s="64"/>
      <c r="AZ185" s="66"/>
      <c r="BA185" s="64"/>
      <c r="BB185" s="64"/>
      <c r="BC185" s="67"/>
    </row>
    <row r="186" spans="1:55" ht="15" thickBot="1" x14ac:dyDescent="0.55000000000000004">
      <c r="A186" s="167"/>
      <c r="B186" s="153"/>
      <c r="C186" s="163"/>
      <c r="D186" s="153"/>
      <c r="E186" s="164"/>
      <c r="F186" s="156"/>
      <c r="G186" s="153"/>
      <c r="H186" s="153"/>
      <c r="I186" s="153"/>
      <c r="J186" s="153"/>
      <c r="K186" s="153"/>
      <c r="L186" s="153"/>
      <c r="M186" s="165"/>
      <c r="N186" s="156"/>
      <c r="O186" s="153"/>
      <c r="P186" s="153"/>
      <c r="Q186" s="153"/>
      <c r="R186" s="153"/>
      <c r="S186" s="152"/>
      <c r="T186" s="152"/>
      <c r="U186" s="152"/>
      <c r="V186" s="152"/>
      <c r="W186" s="152"/>
      <c r="X186" s="156"/>
      <c r="Y186" s="153"/>
      <c r="Z186" s="154"/>
      <c r="AA186" s="34">
        <f t="shared" si="135"/>
        <v>37.099879466666671</v>
      </c>
      <c r="AB186" s="87">
        <f t="shared" ref="AB186" si="190">AA186/Z183</f>
        <v>0.824441765925926</v>
      </c>
      <c r="AC186" s="70"/>
      <c r="AD186" s="71">
        <v>15</v>
      </c>
      <c r="AE186" s="71">
        <v>15</v>
      </c>
      <c r="AF186" s="72">
        <v>15</v>
      </c>
      <c r="AG186" s="73"/>
      <c r="AH186" s="74">
        <f>AH185</f>
        <v>0</v>
      </c>
      <c r="AI186" s="72"/>
      <c r="AJ186" s="72">
        <v>94.7</v>
      </c>
      <c r="AK186" s="75">
        <f t="shared" si="127"/>
        <v>225</v>
      </c>
      <c r="AL186" s="75">
        <f t="shared" si="128"/>
        <v>3375</v>
      </c>
      <c r="AM186" s="69">
        <f t="shared" si="129"/>
        <v>0</v>
      </c>
      <c r="AN186" s="41">
        <f>AJ186*1000*IF((Calibration!H$6&lt;AJ186)*AND(AJ186&lt;Calibration!F$7),Calibration!H$6,IF((Calibration!F$7&lt;AJ186)*AND(AJ186&lt;Calibration!F$9),Calibration!H$8,IF((Calibration!F$9&lt;AJ186)*AND(AJ186&lt;Calibration!F$11),Calibration!H$10,IF((Calibration!F$11&lt;AJ186)*AND(AJ186&lt;Calibration!F$13),Calibration!H$12,IF((Calibration!F$13&lt;AJ186)*AND(AJ186&lt;Calibration!F$15),Calibration!H$14,IF((Calibration!F$15&lt;AJ186)*AND(AJ186&lt;Calibration!F$17),Calibration!H$16,IF((Calibration!F$17&lt;AJ186)*AND(AJ186&lt;Calibration!F$19),Calibration!H$18,IF((Calibration!F$19&lt;AJ186)*AND(AJ186&lt;Calibration!F$21),Calibration!H$20,IF((Calibration!F$21&lt;AJ186)*AND(AJ186&lt;Calibration!F$23),Calibration!H$22,IF((Calibration!F$23&lt;AJ186)*AND(AJ186&lt;Calibration!F$25),Calibration!H$24,Calibration!H$26))))))))))</f>
        <v>96341.466666666674</v>
      </c>
      <c r="AO186" s="76">
        <f t="shared" si="130"/>
        <v>428.18429629629634</v>
      </c>
      <c r="AP186" s="88"/>
      <c r="AQ186" s="89">
        <f>P183/O183</f>
        <v>0</v>
      </c>
      <c r="AR186" s="79"/>
      <c r="AS186" s="81">
        <f>(((AA185+AA186)/2)-((AA183+AA184)/2))/((AA183+AA184)/2)*100</f>
        <v>22.548184076614078</v>
      </c>
      <c r="AT186" s="79"/>
      <c r="AU186" s="81"/>
      <c r="AV186" s="82"/>
      <c r="AW186" s="71"/>
      <c r="AX186" s="81"/>
      <c r="AY186" s="81"/>
      <c r="AZ186" s="83"/>
      <c r="BA186" s="81"/>
      <c r="BB186" s="81"/>
      <c r="BC186" s="84"/>
    </row>
    <row r="187" spans="1:55" ht="15" thickBot="1" x14ac:dyDescent="0.55000000000000004">
      <c r="A187" s="162">
        <v>47</v>
      </c>
      <c r="B187" s="156"/>
      <c r="C187" s="168"/>
      <c r="D187" s="156"/>
      <c r="E187" s="170"/>
      <c r="F187" s="158"/>
      <c r="G187" s="156"/>
      <c r="H187" s="156"/>
      <c r="I187" s="156"/>
      <c r="J187" s="156"/>
      <c r="K187" s="156"/>
      <c r="L187" s="156"/>
      <c r="M187" s="172"/>
      <c r="N187" s="158" t="s">
        <v>71</v>
      </c>
      <c r="O187" s="156">
        <v>11</v>
      </c>
      <c r="P187" s="156"/>
      <c r="Q187" s="156"/>
      <c r="R187" s="156"/>
      <c r="S187" s="150"/>
      <c r="T187" s="150"/>
      <c r="U187" s="150"/>
      <c r="V187" s="150"/>
      <c r="W187" s="150"/>
      <c r="X187" s="158"/>
      <c r="Y187" s="156"/>
      <c r="Z187" s="160">
        <f>LOOKUP(N187,$BU$4:$BU$14,$BT$4:$BT$14)</f>
        <v>45</v>
      </c>
      <c r="AA187" s="34">
        <f t="shared" si="135"/>
        <v>26.676282133333345</v>
      </c>
      <c r="AB187" s="35">
        <f t="shared" ref="AB187" si="191">AA187/Z187</f>
        <v>0.5928062696296299</v>
      </c>
      <c r="AC187" s="96"/>
      <c r="AD187" s="97">
        <v>15</v>
      </c>
      <c r="AE187" s="97">
        <v>15</v>
      </c>
      <c r="AF187" s="98">
        <v>15</v>
      </c>
      <c r="AG187" s="99"/>
      <c r="AH187" s="100">
        <f>AC187-C187</f>
        <v>0</v>
      </c>
      <c r="AI187" s="101"/>
      <c r="AJ187" s="38">
        <v>71.2</v>
      </c>
      <c r="AK187" s="102">
        <f t="shared" si="127"/>
        <v>225</v>
      </c>
      <c r="AL187" s="102">
        <f t="shared" si="128"/>
        <v>3375</v>
      </c>
      <c r="AM187" s="95">
        <f t="shared" si="129"/>
        <v>0</v>
      </c>
      <c r="AN187" s="41">
        <f>AJ187*1000*IF((Calibration!H$6&lt;AJ187)*AND(AJ187&lt;Calibration!F$7),Calibration!H$6,IF((Calibration!F$7&lt;AJ187)*AND(AJ187&lt;Calibration!F$9),Calibration!H$8,IF((Calibration!F$9&lt;AJ187)*AND(AJ187&lt;Calibration!F$11),Calibration!H$10,IF((Calibration!F$11&lt;AJ187)*AND(AJ187&lt;Calibration!F$13),Calibration!H$12,IF((Calibration!F$13&lt;AJ187)*AND(AJ187&lt;Calibration!F$15),Calibration!H$14,IF((Calibration!F$15&lt;AJ187)*AND(AJ187&lt;Calibration!F$17),Calibration!H$16,IF((Calibration!F$17&lt;AJ187)*AND(AJ187&lt;Calibration!F$19),Calibration!H$18,IF((Calibration!F$19&lt;AJ187)*AND(AJ187&lt;Calibration!F$21),Calibration!H$20,IF((Calibration!F$21&lt;AJ187)*AND(AJ187&lt;Calibration!F$23),Calibration!H$22,IF((Calibration!F$23&lt;AJ187)*AND(AJ187&lt;Calibration!F$25),Calibration!H$24,Calibration!H$26))))))))))</f>
        <v>72434.133333333346</v>
      </c>
      <c r="AO187" s="103">
        <f t="shared" si="130"/>
        <v>321.92948148148156</v>
      </c>
      <c r="AP187" s="43"/>
      <c r="AQ187" s="34">
        <f>P187/O187</f>
        <v>0</v>
      </c>
      <c r="AR187" s="104"/>
      <c r="AS187" s="105">
        <f>(((AA189+AA190)/2)-((AA187+AA188)/2))/((AA187+AA188)/2)*100</f>
        <v>23.054591538947271</v>
      </c>
      <c r="AT187" s="104"/>
      <c r="AU187" s="105"/>
      <c r="AV187" s="106"/>
      <c r="AW187" s="97"/>
      <c r="AX187" s="105"/>
      <c r="AY187" s="105"/>
      <c r="AZ187" s="107"/>
      <c r="BA187" s="105"/>
      <c r="BB187" s="105"/>
      <c r="BC187" s="108"/>
    </row>
    <row r="188" spans="1:55" ht="15" thickBot="1" x14ac:dyDescent="0.55000000000000004">
      <c r="A188" s="162"/>
      <c r="B188" s="153"/>
      <c r="C188" s="163"/>
      <c r="D188" s="153"/>
      <c r="E188" s="164"/>
      <c r="F188" s="158"/>
      <c r="G188" s="153"/>
      <c r="H188" s="153"/>
      <c r="I188" s="153"/>
      <c r="J188" s="153"/>
      <c r="K188" s="153"/>
      <c r="L188" s="153"/>
      <c r="M188" s="165"/>
      <c r="N188" s="158"/>
      <c r="O188" s="153"/>
      <c r="P188" s="153"/>
      <c r="Q188" s="153"/>
      <c r="R188" s="153"/>
      <c r="S188" s="150"/>
      <c r="T188" s="150"/>
      <c r="U188" s="150"/>
      <c r="V188" s="150"/>
      <c r="W188" s="150"/>
      <c r="X188" s="159"/>
      <c r="Y188" s="153"/>
      <c r="Z188" s="154"/>
      <c r="AA188" s="34">
        <f t="shared" si="135"/>
        <v>26.809349333333344</v>
      </c>
      <c r="AB188" s="52">
        <f t="shared" ref="AB188" si="192">AA188/Z187</f>
        <v>0.59576331851851871</v>
      </c>
      <c r="AC188" s="53"/>
      <c r="AD188" s="54">
        <v>15</v>
      </c>
      <c r="AE188" s="54">
        <v>15</v>
      </c>
      <c r="AF188" s="72">
        <v>15</v>
      </c>
      <c r="AG188" s="56"/>
      <c r="AH188" s="57">
        <f>AC188-C187</f>
        <v>0</v>
      </c>
      <c r="AI188" s="55"/>
      <c r="AJ188" s="55">
        <v>71.5</v>
      </c>
      <c r="AK188" s="58">
        <f t="shared" si="127"/>
        <v>225</v>
      </c>
      <c r="AL188" s="58">
        <f t="shared" si="128"/>
        <v>3375</v>
      </c>
      <c r="AM188" s="52">
        <f t="shared" si="129"/>
        <v>0</v>
      </c>
      <c r="AN188" s="41">
        <f>AJ188*1000*IF((Calibration!H$6&lt;AJ188)*AND(AJ188&lt;Calibration!F$7),Calibration!H$6,IF((Calibration!F$7&lt;AJ188)*AND(AJ188&lt;Calibration!F$9),Calibration!H$8,IF((Calibration!F$9&lt;AJ188)*AND(AJ188&lt;Calibration!F$11),Calibration!H$10,IF((Calibration!F$11&lt;AJ188)*AND(AJ188&lt;Calibration!F$13),Calibration!H$12,IF((Calibration!F$13&lt;AJ188)*AND(AJ188&lt;Calibration!F$15),Calibration!H$14,IF((Calibration!F$15&lt;AJ188)*AND(AJ188&lt;Calibration!F$17),Calibration!H$16,IF((Calibration!F$17&lt;AJ188)*AND(AJ188&lt;Calibration!F$19),Calibration!H$18,IF((Calibration!F$19&lt;AJ188)*AND(AJ188&lt;Calibration!F$21),Calibration!H$20,IF((Calibration!F$21&lt;AJ188)*AND(AJ188&lt;Calibration!F$23),Calibration!H$22,IF((Calibration!F$23&lt;AJ188)*AND(AJ188&lt;Calibration!F$25),Calibration!H$24,Calibration!H$26))))))))))</f>
        <v>72739.333333333343</v>
      </c>
      <c r="AO188" s="59">
        <f t="shared" si="130"/>
        <v>323.28592592592599</v>
      </c>
      <c r="AP188" s="109"/>
      <c r="AQ188" s="94">
        <f>P187/O187</f>
        <v>0</v>
      </c>
      <c r="AR188" s="62"/>
      <c r="AS188" s="64">
        <f>(((AA189+AA190)/2)-((AA187+AA188)/2))/((AA187+AA188)/2)*100</f>
        <v>23.054591538947271</v>
      </c>
      <c r="AT188" s="62"/>
      <c r="AU188" s="64"/>
      <c r="AV188" s="65"/>
      <c r="AW188" s="54"/>
      <c r="AX188" s="64"/>
      <c r="AY188" s="64"/>
      <c r="AZ188" s="66"/>
      <c r="BA188" s="64"/>
      <c r="BB188" s="64"/>
      <c r="BC188" s="67"/>
    </row>
    <row r="189" spans="1:55" ht="15" thickBot="1" x14ac:dyDescent="0.55000000000000004">
      <c r="A189" s="162"/>
      <c r="B189" s="153"/>
      <c r="C189" s="163"/>
      <c r="D189" s="153"/>
      <c r="E189" s="164"/>
      <c r="F189" s="158"/>
      <c r="G189" s="153"/>
      <c r="H189" s="153"/>
      <c r="I189" s="153"/>
      <c r="J189" s="153"/>
      <c r="K189" s="153"/>
      <c r="L189" s="153"/>
      <c r="M189" s="165"/>
      <c r="N189" s="158"/>
      <c r="O189" s="153"/>
      <c r="P189" s="153"/>
      <c r="Q189" s="153"/>
      <c r="R189" s="153"/>
      <c r="S189" s="150"/>
      <c r="T189" s="150"/>
      <c r="U189" s="150"/>
      <c r="V189" s="150"/>
      <c r="W189" s="150"/>
      <c r="X189" s="155"/>
      <c r="Y189" s="153"/>
      <c r="Z189" s="154"/>
      <c r="AA189" s="34">
        <f t="shared" si="135"/>
        <v>32.753017600000007</v>
      </c>
      <c r="AB189" s="52">
        <f t="shared" ref="AB189" si="193">AA189/Z187</f>
        <v>0.72784483555555568</v>
      </c>
      <c r="AC189" s="53"/>
      <c r="AD189" s="54">
        <v>15</v>
      </c>
      <c r="AE189" s="54">
        <v>15</v>
      </c>
      <c r="AF189" s="72">
        <v>15</v>
      </c>
      <c r="AG189" s="56"/>
      <c r="AH189" s="57">
        <f>AC189-C187</f>
        <v>0</v>
      </c>
      <c r="AI189" s="55"/>
      <c r="AJ189" s="55">
        <v>84.9</v>
      </c>
      <c r="AK189" s="58">
        <f t="shared" si="127"/>
        <v>225</v>
      </c>
      <c r="AL189" s="58">
        <f t="shared" si="128"/>
        <v>3375</v>
      </c>
      <c r="AM189" s="52">
        <f t="shared" si="129"/>
        <v>0</v>
      </c>
      <c r="AN189" s="41">
        <f>AJ189*1000*IF((Calibration!H$6&lt;AJ189)*AND(AJ189&lt;Calibration!F$7),Calibration!H$6,IF((Calibration!F$7&lt;AJ189)*AND(AJ189&lt;Calibration!F$9),Calibration!H$8,IF((Calibration!F$9&lt;AJ189)*AND(AJ189&lt;Calibration!F$11),Calibration!H$10,IF((Calibration!F$11&lt;AJ189)*AND(AJ189&lt;Calibration!F$13),Calibration!H$12,IF((Calibration!F$13&lt;AJ189)*AND(AJ189&lt;Calibration!F$15),Calibration!H$14,IF((Calibration!F$15&lt;AJ189)*AND(AJ189&lt;Calibration!F$17),Calibration!H$16,IF((Calibration!F$17&lt;AJ189)*AND(AJ189&lt;Calibration!F$19),Calibration!H$18,IF((Calibration!F$19&lt;AJ189)*AND(AJ189&lt;Calibration!F$21),Calibration!H$20,IF((Calibration!F$21&lt;AJ189)*AND(AJ189&lt;Calibration!F$23),Calibration!H$22,IF((Calibration!F$23&lt;AJ189)*AND(AJ189&lt;Calibration!F$25),Calibration!H$24,Calibration!H$26))))))))))</f>
        <v>86371.6</v>
      </c>
      <c r="AO189" s="59">
        <f t="shared" si="130"/>
        <v>383.87377777777783</v>
      </c>
      <c r="AP189" s="109"/>
      <c r="AQ189" s="94">
        <f>P187/O187</f>
        <v>0</v>
      </c>
      <c r="AR189" s="62"/>
      <c r="AS189" s="64">
        <f>(((AA189+AA190)/2)-((AA187+AA188)/2))/((AA187+AA188)/2)*100</f>
        <v>23.054591538947271</v>
      </c>
      <c r="AT189" s="62"/>
      <c r="AU189" s="64"/>
      <c r="AV189" s="65"/>
      <c r="AW189" s="54"/>
      <c r="AX189" s="64"/>
      <c r="AY189" s="64"/>
      <c r="AZ189" s="66"/>
      <c r="BA189" s="64"/>
      <c r="BB189" s="64"/>
      <c r="BC189" s="67"/>
    </row>
    <row r="190" spans="1:55" ht="15" thickBot="1" x14ac:dyDescent="0.55000000000000004">
      <c r="A190" s="162"/>
      <c r="B190" s="157"/>
      <c r="C190" s="169"/>
      <c r="D190" s="157"/>
      <c r="E190" s="171"/>
      <c r="F190" s="158"/>
      <c r="G190" s="157"/>
      <c r="H190" s="157"/>
      <c r="I190" s="157"/>
      <c r="J190" s="157"/>
      <c r="K190" s="157"/>
      <c r="L190" s="157"/>
      <c r="M190" s="173"/>
      <c r="N190" s="158"/>
      <c r="O190" s="157"/>
      <c r="P190" s="157"/>
      <c r="Q190" s="157"/>
      <c r="R190" s="157"/>
      <c r="S190" s="150"/>
      <c r="T190" s="150"/>
      <c r="U190" s="150"/>
      <c r="V190" s="150"/>
      <c r="W190" s="150"/>
      <c r="X190" s="158"/>
      <c r="Y190" s="157"/>
      <c r="Z190" s="161"/>
      <c r="AA190" s="34">
        <f t="shared" si="135"/>
        <v>33.063507733333338</v>
      </c>
      <c r="AB190" s="87">
        <f t="shared" ref="AB190" si="194">AA190/Z187</f>
        <v>0.73474461629629639</v>
      </c>
      <c r="AC190" s="110"/>
      <c r="AD190" s="111">
        <v>15</v>
      </c>
      <c r="AE190" s="111">
        <v>15</v>
      </c>
      <c r="AF190" s="112">
        <v>15</v>
      </c>
      <c r="AG190" s="113"/>
      <c r="AH190" s="114">
        <f>AH189</f>
        <v>0</v>
      </c>
      <c r="AI190" s="112"/>
      <c r="AJ190" s="72">
        <v>85.6</v>
      </c>
      <c r="AK190" s="115">
        <f t="shared" si="127"/>
        <v>225</v>
      </c>
      <c r="AL190" s="115">
        <f t="shared" si="128"/>
        <v>3375</v>
      </c>
      <c r="AM190" s="116">
        <f t="shared" si="129"/>
        <v>0</v>
      </c>
      <c r="AN190" s="41">
        <f>AJ190*1000*IF((Calibration!H$6&lt;AJ190)*AND(AJ190&lt;Calibration!F$7),Calibration!H$6,IF((Calibration!F$7&lt;AJ190)*AND(AJ190&lt;Calibration!F$9),Calibration!H$8,IF((Calibration!F$9&lt;AJ190)*AND(AJ190&lt;Calibration!F$11),Calibration!H$10,IF((Calibration!F$11&lt;AJ190)*AND(AJ190&lt;Calibration!F$13),Calibration!H$12,IF((Calibration!F$13&lt;AJ190)*AND(AJ190&lt;Calibration!F$15),Calibration!H$14,IF((Calibration!F$15&lt;AJ190)*AND(AJ190&lt;Calibration!F$17),Calibration!H$16,IF((Calibration!F$17&lt;AJ190)*AND(AJ190&lt;Calibration!F$19),Calibration!H$18,IF((Calibration!F$19&lt;AJ190)*AND(AJ190&lt;Calibration!F$21),Calibration!H$20,IF((Calibration!F$21&lt;AJ190)*AND(AJ190&lt;Calibration!F$23),Calibration!H$22,IF((Calibration!F$23&lt;AJ190)*AND(AJ190&lt;Calibration!F$25),Calibration!H$24,Calibration!H$26))))))))))</f>
        <v>87083.733333333337</v>
      </c>
      <c r="AO190" s="117">
        <f t="shared" si="130"/>
        <v>387.03881481481483</v>
      </c>
      <c r="AP190" s="118"/>
      <c r="AQ190" s="119">
        <f>P187/O187</f>
        <v>0</v>
      </c>
      <c r="AR190" s="120"/>
      <c r="AS190" s="121">
        <f>(((AA189+AA190)/2)-((AA187+AA188)/2))/((AA187+AA188)/2)*100</f>
        <v>23.054591538947271</v>
      </c>
      <c r="AT190" s="120"/>
      <c r="AU190" s="121"/>
      <c r="AV190" s="122"/>
      <c r="AW190" s="111"/>
      <c r="AX190" s="121"/>
      <c r="AY190" s="121"/>
      <c r="AZ190" s="123"/>
      <c r="BA190" s="121"/>
      <c r="BB190" s="121"/>
      <c r="BC190" s="124"/>
    </row>
    <row r="191" spans="1:55" ht="15" thickBot="1" x14ac:dyDescent="0.55000000000000004">
      <c r="A191" s="166">
        <v>48</v>
      </c>
      <c r="B191" s="153"/>
      <c r="C191" s="163"/>
      <c r="D191" s="153"/>
      <c r="E191" s="164"/>
      <c r="F191" s="157"/>
      <c r="G191" s="153"/>
      <c r="H191" s="153"/>
      <c r="I191" s="153"/>
      <c r="J191" s="153"/>
      <c r="K191" s="153"/>
      <c r="L191" s="153"/>
      <c r="M191" s="165"/>
      <c r="N191" s="157" t="s">
        <v>71</v>
      </c>
      <c r="O191" s="153">
        <v>11</v>
      </c>
      <c r="P191" s="153"/>
      <c r="Q191" s="153"/>
      <c r="R191" s="153"/>
      <c r="S191" s="151"/>
      <c r="T191" s="151"/>
      <c r="U191" s="151"/>
      <c r="V191" s="151"/>
      <c r="W191" s="151"/>
      <c r="X191" s="157"/>
      <c r="Y191" s="153"/>
      <c r="Z191" s="154">
        <f>LOOKUP(N191,$BU$4:$BU$14,$BT$4:$BT$14)</f>
        <v>45</v>
      </c>
      <c r="AA191" s="34">
        <f t="shared" si="135"/>
        <v>27.785175466666669</v>
      </c>
      <c r="AB191" s="35">
        <f t="shared" ref="AB191" si="195">AA191/Z191</f>
        <v>0.61744834370370372</v>
      </c>
      <c r="AC191" s="36"/>
      <c r="AD191" s="37">
        <v>15</v>
      </c>
      <c r="AE191" s="37">
        <v>15</v>
      </c>
      <c r="AF191" s="93">
        <v>15</v>
      </c>
      <c r="AG191" s="39"/>
      <c r="AH191" s="40">
        <f>AC191-C191</f>
        <v>0</v>
      </c>
      <c r="AI191" s="38"/>
      <c r="AJ191" s="38">
        <v>73.7</v>
      </c>
      <c r="AK191" s="41">
        <f t="shared" ref="AK191:AK254" si="196">AE191*AF191</f>
        <v>225</v>
      </c>
      <c r="AL191" s="41">
        <f t="shared" ref="AL191:AL254" si="197">AK191*AD191</f>
        <v>3375</v>
      </c>
      <c r="AM191" s="35">
        <f t="shared" ref="AM191:AM254" si="198">AI191/AL191</f>
        <v>0</v>
      </c>
      <c r="AN191" s="41">
        <f>AJ191*1000*IF((Calibration!H$6&lt;AJ191)*AND(AJ191&lt;Calibration!F$7),Calibration!H$6,IF((Calibration!F$7&lt;AJ191)*AND(AJ191&lt;Calibration!F$9),Calibration!H$8,IF((Calibration!F$9&lt;AJ191)*AND(AJ191&lt;Calibration!F$11),Calibration!H$10,IF((Calibration!F$11&lt;AJ191)*AND(AJ191&lt;Calibration!F$13),Calibration!H$12,IF((Calibration!F$13&lt;AJ191)*AND(AJ191&lt;Calibration!F$15),Calibration!H$14,IF((Calibration!F$15&lt;AJ191)*AND(AJ191&lt;Calibration!F$17),Calibration!H$16,IF((Calibration!F$17&lt;AJ191)*AND(AJ191&lt;Calibration!F$19),Calibration!H$18,IF((Calibration!F$19&lt;AJ191)*AND(AJ191&lt;Calibration!F$21),Calibration!H$20,IF((Calibration!F$21&lt;AJ191)*AND(AJ191&lt;Calibration!F$23),Calibration!H$22,IF((Calibration!F$23&lt;AJ191)*AND(AJ191&lt;Calibration!F$25),Calibration!H$24,Calibration!H$26))))))))))</f>
        <v>74977.466666666674</v>
      </c>
      <c r="AO191" s="42">
        <f t="shared" ref="AO191:AO254" si="199">AN191/AK191</f>
        <v>333.23318518518522</v>
      </c>
      <c r="AP191" s="43"/>
      <c r="AQ191" s="34">
        <f>P191/O191</f>
        <v>0</v>
      </c>
      <c r="AR191" s="45"/>
      <c r="AS191" s="47">
        <f>(((AA193+AA194)/2)-((AA191+AA192)/2))/((AA191+AA192)/2)*100</f>
        <v>23.135016520322939</v>
      </c>
      <c r="AT191" s="45"/>
      <c r="AU191" s="47"/>
      <c r="AV191" s="48"/>
      <c r="AW191" s="37"/>
      <c r="AX191" s="47"/>
      <c r="AY191" s="47"/>
      <c r="AZ191" s="49"/>
      <c r="BA191" s="47"/>
      <c r="BB191" s="47"/>
      <c r="BC191" s="50"/>
    </row>
    <row r="192" spans="1:55" ht="15" thickBot="1" x14ac:dyDescent="0.55000000000000004">
      <c r="A192" s="162"/>
      <c r="B192" s="153"/>
      <c r="C192" s="163"/>
      <c r="D192" s="153"/>
      <c r="E192" s="164"/>
      <c r="F192" s="158"/>
      <c r="G192" s="153"/>
      <c r="H192" s="153"/>
      <c r="I192" s="153"/>
      <c r="J192" s="153"/>
      <c r="K192" s="153"/>
      <c r="L192" s="153"/>
      <c r="M192" s="165"/>
      <c r="N192" s="158"/>
      <c r="O192" s="153"/>
      <c r="P192" s="153"/>
      <c r="Q192" s="153"/>
      <c r="R192" s="153"/>
      <c r="S192" s="150"/>
      <c r="T192" s="150"/>
      <c r="U192" s="150"/>
      <c r="V192" s="150"/>
      <c r="W192" s="150"/>
      <c r="X192" s="159"/>
      <c r="Y192" s="153"/>
      <c r="Z192" s="154"/>
      <c r="AA192" s="34">
        <f t="shared" si="135"/>
        <v>28.006954133333338</v>
      </c>
      <c r="AB192" s="52">
        <f t="shared" ref="AB192" si="200">AA192/Z191</f>
        <v>0.62237675851851859</v>
      </c>
      <c r="AC192" s="53"/>
      <c r="AD192" s="54">
        <v>15</v>
      </c>
      <c r="AE192" s="54">
        <v>15</v>
      </c>
      <c r="AF192" s="72">
        <v>15</v>
      </c>
      <c r="AG192" s="56"/>
      <c r="AH192" s="57">
        <f>AC192-C191</f>
        <v>0</v>
      </c>
      <c r="AI192" s="55"/>
      <c r="AJ192" s="55">
        <v>74.2</v>
      </c>
      <c r="AK192" s="58">
        <f t="shared" si="196"/>
        <v>225</v>
      </c>
      <c r="AL192" s="58">
        <f t="shared" si="197"/>
        <v>3375</v>
      </c>
      <c r="AM192" s="52">
        <f t="shared" si="198"/>
        <v>0</v>
      </c>
      <c r="AN192" s="41">
        <f>AJ192*1000*IF((Calibration!H$6&lt;AJ192)*AND(AJ192&lt;Calibration!F$7),Calibration!H$6,IF((Calibration!F$7&lt;AJ192)*AND(AJ192&lt;Calibration!F$9),Calibration!H$8,IF((Calibration!F$9&lt;AJ192)*AND(AJ192&lt;Calibration!F$11),Calibration!H$10,IF((Calibration!F$11&lt;AJ192)*AND(AJ192&lt;Calibration!F$13),Calibration!H$12,IF((Calibration!F$13&lt;AJ192)*AND(AJ192&lt;Calibration!F$15),Calibration!H$14,IF((Calibration!F$15&lt;AJ192)*AND(AJ192&lt;Calibration!F$17),Calibration!H$16,IF((Calibration!F$17&lt;AJ192)*AND(AJ192&lt;Calibration!F$19),Calibration!H$18,IF((Calibration!F$19&lt;AJ192)*AND(AJ192&lt;Calibration!F$21),Calibration!H$20,IF((Calibration!F$21&lt;AJ192)*AND(AJ192&lt;Calibration!F$23),Calibration!H$22,IF((Calibration!F$23&lt;AJ192)*AND(AJ192&lt;Calibration!F$25),Calibration!H$24,Calibration!H$26))))))))))</f>
        <v>75486.133333333346</v>
      </c>
      <c r="AO192" s="59">
        <f t="shared" si="199"/>
        <v>335.49392592592596</v>
      </c>
      <c r="AP192" s="109"/>
      <c r="AQ192" s="94">
        <f>P191/O191</f>
        <v>0</v>
      </c>
      <c r="AR192" s="62"/>
      <c r="AS192" s="64">
        <f>(((AA193+AA194)/2)-((AA191+AA192)/2))/((AA191+AA192)/2)*100</f>
        <v>23.135016520322939</v>
      </c>
      <c r="AT192" s="62"/>
      <c r="AU192" s="64"/>
      <c r="AV192" s="65"/>
      <c r="AW192" s="54"/>
      <c r="AX192" s="64"/>
      <c r="AY192" s="64"/>
      <c r="AZ192" s="66"/>
      <c r="BA192" s="64"/>
      <c r="BB192" s="64"/>
      <c r="BC192" s="67"/>
    </row>
    <row r="193" spans="1:55" ht="15" thickBot="1" x14ac:dyDescent="0.55000000000000004">
      <c r="A193" s="162"/>
      <c r="B193" s="153"/>
      <c r="C193" s="163"/>
      <c r="D193" s="153"/>
      <c r="E193" s="164"/>
      <c r="F193" s="158"/>
      <c r="G193" s="153"/>
      <c r="H193" s="153"/>
      <c r="I193" s="153"/>
      <c r="J193" s="153"/>
      <c r="K193" s="153"/>
      <c r="L193" s="153"/>
      <c r="M193" s="165"/>
      <c r="N193" s="158"/>
      <c r="O193" s="153"/>
      <c r="P193" s="153"/>
      <c r="Q193" s="153"/>
      <c r="R193" s="153"/>
      <c r="S193" s="150"/>
      <c r="T193" s="150"/>
      <c r="U193" s="150"/>
      <c r="V193" s="150"/>
      <c r="W193" s="150"/>
      <c r="X193" s="155"/>
      <c r="Y193" s="153"/>
      <c r="Z193" s="154"/>
      <c r="AA193" s="34">
        <f t="shared" si="135"/>
        <v>33.462709333333336</v>
      </c>
      <c r="AB193" s="52">
        <f t="shared" ref="AB193" si="201">AA193/Z191</f>
        <v>0.74361576296296306</v>
      </c>
      <c r="AC193" s="53"/>
      <c r="AD193" s="54">
        <v>15</v>
      </c>
      <c r="AE193" s="54">
        <v>15</v>
      </c>
      <c r="AF193" s="72">
        <v>15</v>
      </c>
      <c r="AG193" s="56"/>
      <c r="AH193" s="57">
        <f>AC193-C191</f>
        <v>0</v>
      </c>
      <c r="AI193" s="55"/>
      <c r="AJ193" s="55">
        <v>86.5</v>
      </c>
      <c r="AK193" s="58">
        <f t="shared" si="196"/>
        <v>225</v>
      </c>
      <c r="AL193" s="58">
        <f t="shared" si="197"/>
        <v>3375</v>
      </c>
      <c r="AM193" s="52">
        <f t="shared" si="198"/>
        <v>0</v>
      </c>
      <c r="AN193" s="41">
        <f>AJ193*1000*IF((Calibration!H$6&lt;AJ193)*AND(AJ193&lt;Calibration!F$7),Calibration!H$6,IF((Calibration!F$7&lt;AJ193)*AND(AJ193&lt;Calibration!F$9),Calibration!H$8,IF((Calibration!F$9&lt;AJ193)*AND(AJ193&lt;Calibration!F$11),Calibration!H$10,IF((Calibration!F$11&lt;AJ193)*AND(AJ193&lt;Calibration!F$13),Calibration!H$12,IF((Calibration!F$13&lt;AJ193)*AND(AJ193&lt;Calibration!F$15),Calibration!H$14,IF((Calibration!F$15&lt;AJ193)*AND(AJ193&lt;Calibration!F$17),Calibration!H$16,IF((Calibration!F$17&lt;AJ193)*AND(AJ193&lt;Calibration!F$19),Calibration!H$18,IF((Calibration!F$19&lt;AJ193)*AND(AJ193&lt;Calibration!F$21),Calibration!H$20,IF((Calibration!F$21&lt;AJ193)*AND(AJ193&lt;Calibration!F$23),Calibration!H$22,IF((Calibration!F$23&lt;AJ193)*AND(AJ193&lt;Calibration!F$25),Calibration!H$24,Calibration!H$26))))))))))</f>
        <v>87999.333333333343</v>
      </c>
      <c r="AO193" s="59">
        <f t="shared" si="199"/>
        <v>391.10814814814819</v>
      </c>
      <c r="AP193" s="109"/>
      <c r="AQ193" s="94">
        <f>P191/O191</f>
        <v>0</v>
      </c>
      <c r="AR193" s="62"/>
      <c r="AS193" s="64">
        <f>(((AA193+AA194)/2)-((AA191+AA192)/2))/((AA191+AA192)/2)*100</f>
        <v>23.135016520322939</v>
      </c>
      <c r="AT193" s="62"/>
      <c r="AU193" s="64"/>
      <c r="AV193" s="65"/>
      <c r="AW193" s="54"/>
      <c r="AX193" s="64"/>
      <c r="AY193" s="64"/>
      <c r="AZ193" s="66"/>
      <c r="BA193" s="64"/>
      <c r="BB193" s="64"/>
      <c r="BC193" s="67"/>
    </row>
    <row r="194" spans="1:55" ht="15" thickBot="1" x14ac:dyDescent="0.55000000000000004">
      <c r="A194" s="167"/>
      <c r="B194" s="153"/>
      <c r="C194" s="163"/>
      <c r="D194" s="153"/>
      <c r="E194" s="164"/>
      <c r="F194" s="156"/>
      <c r="G194" s="153"/>
      <c r="H194" s="153"/>
      <c r="I194" s="153"/>
      <c r="J194" s="153"/>
      <c r="K194" s="153"/>
      <c r="L194" s="153"/>
      <c r="M194" s="165"/>
      <c r="N194" s="156"/>
      <c r="O194" s="153"/>
      <c r="P194" s="153"/>
      <c r="Q194" s="153"/>
      <c r="R194" s="153"/>
      <c r="S194" s="152"/>
      <c r="T194" s="152"/>
      <c r="U194" s="152"/>
      <c r="V194" s="152"/>
      <c r="W194" s="152"/>
      <c r="X194" s="156"/>
      <c r="Y194" s="153"/>
      <c r="Z194" s="154"/>
      <c r="AA194" s="34">
        <f t="shared" si="135"/>
        <v>35.236938666666667</v>
      </c>
      <c r="AB194" s="87">
        <f t="shared" ref="AB194" si="202">AA194/Z191</f>
        <v>0.7830430814814815</v>
      </c>
      <c r="AC194" s="70"/>
      <c r="AD194" s="71">
        <v>15</v>
      </c>
      <c r="AE194" s="71">
        <v>15</v>
      </c>
      <c r="AF194" s="72">
        <v>15</v>
      </c>
      <c r="AG194" s="73"/>
      <c r="AH194" s="74">
        <f>AH193</f>
        <v>0</v>
      </c>
      <c r="AI194" s="72"/>
      <c r="AJ194" s="72">
        <v>90.5</v>
      </c>
      <c r="AK194" s="75">
        <f t="shared" si="196"/>
        <v>225</v>
      </c>
      <c r="AL194" s="75">
        <f t="shared" si="197"/>
        <v>3375</v>
      </c>
      <c r="AM194" s="69">
        <f t="shared" si="198"/>
        <v>0</v>
      </c>
      <c r="AN194" s="41">
        <f>AJ194*1000*IF((Calibration!H$6&lt;AJ194)*AND(AJ194&lt;Calibration!F$7),Calibration!H$6,IF((Calibration!F$7&lt;AJ194)*AND(AJ194&lt;Calibration!F$9),Calibration!H$8,IF((Calibration!F$9&lt;AJ194)*AND(AJ194&lt;Calibration!F$11),Calibration!H$10,IF((Calibration!F$11&lt;AJ194)*AND(AJ194&lt;Calibration!F$13),Calibration!H$12,IF((Calibration!F$13&lt;AJ194)*AND(AJ194&lt;Calibration!F$15),Calibration!H$14,IF((Calibration!F$15&lt;AJ194)*AND(AJ194&lt;Calibration!F$17),Calibration!H$16,IF((Calibration!F$17&lt;AJ194)*AND(AJ194&lt;Calibration!F$19),Calibration!H$18,IF((Calibration!F$19&lt;AJ194)*AND(AJ194&lt;Calibration!F$21),Calibration!H$20,IF((Calibration!F$21&lt;AJ194)*AND(AJ194&lt;Calibration!F$23),Calibration!H$22,IF((Calibration!F$23&lt;AJ194)*AND(AJ194&lt;Calibration!F$25),Calibration!H$24,Calibration!H$26))))))))))</f>
        <v>92068.666666666672</v>
      </c>
      <c r="AO194" s="76">
        <f t="shared" si="199"/>
        <v>409.19407407407408</v>
      </c>
      <c r="AP194" s="88"/>
      <c r="AQ194" s="89">
        <f>P191/O191</f>
        <v>0</v>
      </c>
      <c r="AR194" s="79"/>
      <c r="AS194" s="81">
        <f>(((AA193+AA194)/2)-((AA191+AA192)/2))/((AA191+AA192)/2)*100</f>
        <v>23.135016520322939</v>
      </c>
      <c r="AT194" s="79"/>
      <c r="AU194" s="81"/>
      <c r="AV194" s="82"/>
      <c r="AW194" s="71"/>
      <c r="AX194" s="81"/>
      <c r="AY194" s="81"/>
      <c r="AZ194" s="83"/>
      <c r="BA194" s="81"/>
      <c r="BB194" s="81"/>
      <c r="BC194" s="84"/>
    </row>
    <row r="195" spans="1:55" ht="15" thickBot="1" x14ac:dyDescent="0.55000000000000004">
      <c r="A195" s="162">
        <v>49</v>
      </c>
      <c r="B195" s="156"/>
      <c r="C195" s="168"/>
      <c r="D195" s="156"/>
      <c r="E195" s="170"/>
      <c r="F195" s="158"/>
      <c r="G195" s="156"/>
      <c r="H195" s="156"/>
      <c r="I195" s="156"/>
      <c r="J195" s="156"/>
      <c r="K195" s="156"/>
      <c r="L195" s="156"/>
      <c r="M195" s="172"/>
      <c r="N195" s="158" t="s">
        <v>71</v>
      </c>
      <c r="O195" s="156">
        <v>11</v>
      </c>
      <c r="P195" s="156"/>
      <c r="Q195" s="156"/>
      <c r="R195" s="156"/>
      <c r="S195" s="150"/>
      <c r="T195" s="150"/>
      <c r="U195" s="150"/>
      <c r="V195" s="150"/>
      <c r="W195" s="150"/>
      <c r="X195" s="158"/>
      <c r="Y195" s="156"/>
      <c r="Z195" s="160">
        <f>LOOKUP(N195,$BU$4:$BU$14,$BT$4:$BT$14)</f>
        <v>45</v>
      </c>
      <c r="AA195" s="34">
        <f t="shared" si="135"/>
        <v>30.934432533333339</v>
      </c>
      <c r="AB195" s="35">
        <f t="shared" ref="AB195" si="203">AA195/Z195</f>
        <v>0.68743183407407416</v>
      </c>
      <c r="AC195" s="96"/>
      <c r="AD195" s="97">
        <v>15</v>
      </c>
      <c r="AE195" s="97">
        <v>15</v>
      </c>
      <c r="AF195" s="98">
        <v>15</v>
      </c>
      <c r="AG195" s="99"/>
      <c r="AH195" s="100">
        <f>AC195-C195</f>
        <v>0</v>
      </c>
      <c r="AI195" s="101"/>
      <c r="AJ195" s="38">
        <v>80.8</v>
      </c>
      <c r="AK195" s="102">
        <f t="shared" si="196"/>
        <v>225</v>
      </c>
      <c r="AL195" s="102">
        <f t="shared" si="197"/>
        <v>3375</v>
      </c>
      <c r="AM195" s="95">
        <f t="shared" si="198"/>
        <v>0</v>
      </c>
      <c r="AN195" s="41">
        <f>AJ195*1000*IF((Calibration!H$6&lt;AJ195)*AND(AJ195&lt;Calibration!F$7),Calibration!H$6,IF((Calibration!F$7&lt;AJ195)*AND(AJ195&lt;Calibration!F$9),Calibration!H$8,IF((Calibration!F$9&lt;AJ195)*AND(AJ195&lt;Calibration!F$11),Calibration!H$10,IF((Calibration!F$11&lt;AJ195)*AND(AJ195&lt;Calibration!F$13),Calibration!H$12,IF((Calibration!F$13&lt;AJ195)*AND(AJ195&lt;Calibration!F$15),Calibration!H$14,IF((Calibration!F$15&lt;AJ195)*AND(AJ195&lt;Calibration!F$17),Calibration!H$16,IF((Calibration!F$17&lt;AJ195)*AND(AJ195&lt;Calibration!F$19),Calibration!H$18,IF((Calibration!F$19&lt;AJ195)*AND(AJ195&lt;Calibration!F$21),Calibration!H$20,IF((Calibration!F$21&lt;AJ195)*AND(AJ195&lt;Calibration!F$23),Calibration!H$22,IF((Calibration!F$23&lt;AJ195)*AND(AJ195&lt;Calibration!F$25),Calibration!H$24,Calibration!H$26))))))))))</f>
        <v>82200.53333333334</v>
      </c>
      <c r="AO195" s="103">
        <f t="shared" si="199"/>
        <v>365.33570370370376</v>
      </c>
      <c r="AP195" s="43"/>
      <c r="AQ195" s="34">
        <f>P195/O195</f>
        <v>0</v>
      </c>
      <c r="AR195" s="104"/>
      <c r="AS195" s="105">
        <f>(((AA197+AA198)/2)-((AA195+AA196)/2))/((AA195+AA196)/2)*100</f>
        <v>22.548184076614078</v>
      </c>
      <c r="AT195" s="104"/>
      <c r="AU195" s="105"/>
      <c r="AV195" s="106"/>
      <c r="AW195" s="97"/>
      <c r="AX195" s="105"/>
      <c r="AY195" s="105"/>
      <c r="AZ195" s="107"/>
      <c r="BA195" s="105"/>
      <c r="BB195" s="105"/>
      <c r="BC195" s="108"/>
    </row>
    <row r="196" spans="1:55" ht="15" thickBot="1" x14ac:dyDescent="0.55000000000000004">
      <c r="A196" s="162"/>
      <c r="B196" s="153"/>
      <c r="C196" s="163"/>
      <c r="D196" s="153"/>
      <c r="E196" s="164"/>
      <c r="F196" s="158"/>
      <c r="G196" s="153"/>
      <c r="H196" s="153"/>
      <c r="I196" s="153"/>
      <c r="J196" s="153"/>
      <c r="K196" s="153"/>
      <c r="L196" s="153"/>
      <c r="M196" s="165"/>
      <c r="N196" s="158"/>
      <c r="O196" s="153"/>
      <c r="P196" s="153"/>
      <c r="Q196" s="153"/>
      <c r="R196" s="153"/>
      <c r="S196" s="150"/>
      <c r="T196" s="150"/>
      <c r="U196" s="150"/>
      <c r="V196" s="150"/>
      <c r="W196" s="150"/>
      <c r="X196" s="159"/>
      <c r="Y196" s="153"/>
      <c r="Z196" s="154"/>
      <c r="AA196" s="34">
        <f t="shared" ref="AA196:AA259" si="204">IF((1&lt;AO196)*AND(AO196&lt;=250),AO196/1.25,IF((250&lt;AO196)*AND(AO196&lt;=700),AO196-50))*9.81/100</f>
        <v>30.047317866666667</v>
      </c>
      <c r="AB196" s="52">
        <f t="shared" ref="AB196" si="205">AA196/Z195</f>
        <v>0.66771817481481477</v>
      </c>
      <c r="AC196" s="53"/>
      <c r="AD196" s="54">
        <v>15</v>
      </c>
      <c r="AE196" s="54">
        <v>15</v>
      </c>
      <c r="AF196" s="72">
        <v>15</v>
      </c>
      <c r="AG196" s="56"/>
      <c r="AH196" s="57">
        <f>AC196-C195</f>
        <v>0</v>
      </c>
      <c r="AI196" s="55"/>
      <c r="AJ196" s="55">
        <v>78.8</v>
      </c>
      <c r="AK196" s="58">
        <f t="shared" si="196"/>
        <v>225</v>
      </c>
      <c r="AL196" s="58">
        <f t="shared" si="197"/>
        <v>3375</v>
      </c>
      <c r="AM196" s="52">
        <f t="shared" si="198"/>
        <v>0</v>
      </c>
      <c r="AN196" s="41">
        <f>AJ196*1000*IF((Calibration!H$6&lt;AJ196)*AND(AJ196&lt;Calibration!F$7),Calibration!H$6,IF((Calibration!F$7&lt;AJ196)*AND(AJ196&lt;Calibration!F$9),Calibration!H$8,IF((Calibration!F$9&lt;AJ196)*AND(AJ196&lt;Calibration!F$11),Calibration!H$10,IF((Calibration!F$11&lt;AJ196)*AND(AJ196&lt;Calibration!F$13),Calibration!H$12,IF((Calibration!F$13&lt;AJ196)*AND(AJ196&lt;Calibration!F$15),Calibration!H$14,IF((Calibration!F$15&lt;AJ196)*AND(AJ196&lt;Calibration!F$17),Calibration!H$16,IF((Calibration!F$17&lt;AJ196)*AND(AJ196&lt;Calibration!F$19),Calibration!H$18,IF((Calibration!F$19&lt;AJ196)*AND(AJ196&lt;Calibration!F$21),Calibration!H$20,IF((Calibration!F$21&lt;AJ196)*AND(AJ196&lt;Calibration!F$23),Calibration!H$22,IF((Calibration!F$23&lt;AJ196)*AND(AJ196&lt;Calibration!F$25),Calibration!H$24,Calibration!H$26))))))))))</f>
        <v>80165.866666666669</v>
      </c>
      <c r="AO196" s="59">
        <f t="shared" si="199"/>
        <v>356.29274074074073</v>
      </c>
      <c r="AP196" s="109"/>
      <c r="AQ196" s="94">
        <f>P195/O195</f>
        <v>0</v>
      </c>
      <c r="AR196" s="62"/>
      <c r="AS196" s="64">
        <f>(((AA197+AA198)/2)-((AA195+AA196)/2))/((AA195+AA196)/2)*100</f>
        <v>22.548184076614078</v>
      </c>
      <c r="AT196" s="62"/>
      <c r="AU196" s="64"/>
      <c r="AV196" s="65"/>
      <c r="AW196" s="54"/>
      <c r="AX196" s="64"/>
      <c r="AY196" s="64"/>
      <c r="AZ196" s="66"/>
      <c r="BA196" s="64"/>
      <c r="BB196" s="64"/>
      <c r="BC196" s="67"/>
    </row>
    <row r="197" spans="1:55" ht="15" thickBot="1" x14ac:dyDescent="0.55000000000000004">
      <c r="A197" s="162"/>
      <c r="B197" s="153"/>
      <c r="C197" s="163"/>
      <c r="D197" s="153"/>
      <c r="E197" s="164"/>
      <c r="F197" s="158"/>
      <c r="G197" s="153"/>
      <c r="H197" s="153"/>
      <c r="I197" s="153"/>
      <c r="J197" s="153"/>
      <c r="K197" s="153"/>
      <c r="L197" s="153"/>
      <c r="M197" s="165"/>
      <c r="N197" s="158"/>
      <c r="O197" s="153"/>
      <c r="P197" s="153"/>
      <c r="Q197" s="153"/>
      <c r="R197" s="153"/>
      <c r="S197" s="150"/>
      <c r="T197" s="150"/>
      <c r="U197" s="150"/>
      <c r="V197" s="150"/>
      <c r="W197" s="150"/>
      <c r="X197" s="155"/>
      <c r="Y197" s="153"/>
      <c r="Z197" s="154"/>
      <c r="AA197" s="34">
        <f t="shared" si="204"/>
        <v>37.632148266666675</v>
      </c>
      <c r="AB197" s="52">
        <f t="shared" ref="AB197" si="206">AA197/Z195</f>
        <v>0.83626996148148169</v>
      </c>
      <c r="AC197" s="53"/>
      <c r="AD197" s="54">
        <v>15</v>
      </c>
      <c r="AE197" s="54">
        <v>15</v>
      </c>
      <c r="AF197" s="72">
        <v>15</v>
      </c>
      <c r="AG197" s="56"/>
      <c r="AH197" s="57">
        <f>AC197-C195</f>
        <v>0</v>
      </c>
      <c r="AI197" s="55"/>
      <c r="AJ197" s="55">
        <v>95.9</v>
      </c>
      <c r="AK197" s="58">
        <f t="shared" si="196"/>
        <v>225</v>
      </c>
      <c r="AL197" s="58">
        <f t="shared" si="197"/>
        <v>3375</v>
      </c>
      <c r="AM197" s="52">
        <f t="shared" si="198"/>
        <v>0</v>
      </c>
      <c r="AN197" s="41">
        <f>AJ197*1000*IF((Calibration!H$6&lt;AJ197)*AND(AJ197&lt;Calibration!F$7),Calibration!H$6,IF((Calibration!F$7&lt;AJ197)*AND(AJ197&lt;Calibration!F$9),Calibration!H$8,IF((Calibration!F$9&lt;AJ197)*AND(AJ197&lt;Calibration!F$11),Calibration!H$10,IF((Calibration!F$11&lt;AJ197)*AND(AJ197&lt;Calibration!F$13),Calibration!H$12,IF((Calibration!F$13&lt;AJ197)*AND(AJ197&lt;Calibration!F$15),Calibration!H$14,IF((Calibration!F$15&lt;AJ197)*AND(AJ197&lt;Calibration!F$17),Calibration!H$16,IF((Calibration!F$17&lt;AJ197)*AND(AJ197&lt;Calibration!F$19),Calibration!H$18,IF((Calibration!F$19&lt;AJ197)*AND(AJ197&lt;Calibration!F$21),Calibration!H$20,IF((Calibration!F$21&lt;AJ197)*AND(AJ197&lt;Calibration!F$23),Calibration!H$22,IF((Calibration!F$23&lt;AJ197)*AND(AJ197&lt;Calibration!F$25),Calibration!H$24,Calibration!H$26))))))))))</f>
        <v>97562.266666666677</v>
      </c>
      <c r="AO197" s="59">
        <f t="shared" si="199"/>
        <v>433.61007407407413</v>
      </c>
      <c r="AP197" s="109"/>
      <c r="AQ197" s="94">
        <f>P195/O195</f>
        <v>0</v>
      </c>
      <c r="AR197" s="62"/>
      <c r="AS197" s="64">
        <f>(((AA197+AA198)/2)-((AA195+AA196)/2))/((AA195+AA196)/2)*100</f>
        <v>22.548184076614078</v>
      </c>
      <c r="AT197" s="62"/>
      <c r="AU197" s="64"/>
      <c r="AV197" s="65"/>
      <c r="AW197" s="54"/>
      <c r="AX197" s="64"/>
      <c r="AY197" s="64"/>
      <c r="AZ197" s="66"/>
      <c r="BA197" s="64"/>
      <c r="BB197" s="64"/>
      <c r="BC197" s="67"/>
    </row>
    <row r="198" spans="1:55" ht="15" thickBot="1" x14ac:dyDescent="0.55000000000000004">
      <c r="A198" s="162"/>
      <c r="B198" s="157"/>
      <c r="C198" s="169"/>
      <c r="D198" s="157"/>
      <c r="E198" s="171"/>
      <c r="F198" s="158"/>
      <c r="G198" s="157"/>
      <c r="H198" s="157"/>
      <c r="I198" s="157"/>
      <c r="J198" s="157"/>
      <c r="K198" s="157"/>
      <c r="L198" s="157"/>
      <c r="M198" s="173"/>
      <c r="N198" s="158"/>
      <c r="O198" s="157"/>
      <c r="P198" s="157"/>
      <c r="Q198" s="157"/>
      <c r="R198" s="157"/>
      <c r="S198" s="150"/>
      <c r="T198" s="150"/>
      <c r="U198" s="150"/>
      <c r="V198" s="150"/>
      <c r="W198" s="150"/>
      <c r="X198" s="158"/>
      <c r="Y198" s="157"/>
      <c r="Z198" s="161"/>
      <c r="AA198" s="34">
        <f t="shared" si="204"/>
        <v>37.099879466666671</v>
      </c>
      <c r="AB198" s="87">
        <f t="shared" ref="AB198" si="207">AA198/Z195</f>
        <v>0.824441765925926</v>
      </c>
      <c r="AC198" s="110"/>
      <c r="AD198" s="111">
        <v>15</v>
      </c>
      <c r="AE198" s="111">
        <v>15</v>
      </c>
      <c r="AF198" s="112">
        <v>15</v>
      </c>
      <c r="AG198" s="113"/>
      <c r="AH198" s="114">
        <f>AH197</f>
        <v>0</v>
      </c>
      <c r="AI198" s="112"/>
      <c r="AJ198" s="72">
        <v>94.7</v>
      </c>
      <c r="AK198" s="115">
        <f t="shared" si="196"/>
        <v>225</v>
      </c>
      <c r="AL198" s="115">
        <f t="shared" si="197"/>
        <v>3375</v>
      </c>
      <c r="AM198" s="116">
        <f t="shared" si="198"/>
        <v>0</v>
      </c>
      <c r="AN198" s="41">
        <f>AJ198*1000*IF((Calibration!H$6&lt;AJ198)*AND(AJ198&lt;Calibration!F$7),Calibration!H$6,IF((Calibration!F$7&lt;AJ198)*AND(AJ198&lt;Calibration!F$9),Calibration!H$8,IF((Calibration!F$9&lt;AJ198)*AND(AJ198&lt;Calibration!F$11),Calibration!H$10,IF((Calibration!F$11&lt;AJ198)*AND(AJ198&lt;Calibration!F$13),Calibration!H$12,IF((Calibration!F$13&lt;AJ198)*AND(AJ198&lt;Calibration!F$15),Calibration!H$14,IF((Calibration!F$15&lt;AJ198)*AND(AJ198&lt;Calibration!F$17),Calibration!H$16,IF((Calibration!F$17&lt;AJ198)*AND(AJ198&lt;Calibration!F$19),Calibration!H$18,IF((Calibration!F$19&lt;AJ198)*AND(AJ198&lt;Calibration!F$21),Calibration!H$20,IF((Calibration!F$21&lt;AJ198)*AND(AJ198&lt;Calibration!F$23),Calibration!H$22,IF((Calibration!F$23&lt;AJ198)*AND(AJ198&lt;Calibration!F$25),Calibration!H$24,Calibration!H$26))))))))))</f>
        <v>96341.466666666674</v>
      </c>
      <c r="AO198" s="117">
        <f t="shared" si="199"/>
        <v>428.18429629629634</v>
      </c>
      <c r="AP198" s="118"/>
      <c r="AQ198" s="119">
        <f>P195/O195</f>
        <v>0</v>
      </c>
      <c r="AR198" s="120"/>
      <c r="AS198" s="121">
        <f>(((AA197+AA198)/2)-((AA195+AA196)/2))/((AA195+AA196)/2)*100</f>
        <v>22.548184076614078</v>
      </c>
      <c r="AT198" s="120"/>
      <c r="AU198" s="121"/>
      <c r="AV198" s="122"/>
      <c r="AW198" s="111"/>
      <c r="AX198" s="121"/>
      <c r="AY198" s="121"/>
      <c r="AZ198" s="123"/>
      <c r="BA198" s="121"/>
      <c r="BB198" s="121"/>
      <c r="BC198" s="124"/>
    </row>
    <row r="199" spans="1:55" ht="15" thickBot="1" x14ac:dyDescent="0.55000000000000004">
      <c r="A199" s="166">
        <v>50</v>
      </c>
      <c r="B199" s="153"/>
      <c r="C199" s="163"/>
      <c r="D199" s="153"/>
      <c r="E199" s="164"/>
      <c r="F199" s="157"/>
      <c r="G199" s="153"/>
      <c r="H199" s="153"/>
      <c r="I199" s="153"/>
      <c r="J199" s="153"/>
      <c r="K199" s="153"/>
      <c r="L199" s="153"/>
      <c r="M199" s="165"/>
      <c r="N199" s="157" t="s">
        <v>71</v>
      </c>
      <c r="O199" s="153">
        <v>11</v>
      </c>
      <c r="P199" s="153"/>
      <c r="Q199" s="153"/>
      <c r="R199" s="153"/>
      <c r="S199" s="151"/>
      <c r="T199" s="151"/>
      <c r="U199" s="151"/>
      <c r="V199" s="151"/>
      <c r="W199" s="151"/>
      <c r="X199" s="157"/>
      <c r="Y199" s="153"/>
      <c r="Z199" s="154">
        <f>LOOKUP(N199,$BU$4:$BU$14,$BT$4:$BT$14)</f>
        <v>45</v>
      </c>
      <c r="AA199" s="34">
        <f t="shared" si="204"/>
        <v>26.676282133333345</v>
      </c>
      <c r="AB199" s="35">
        <f t="shared" ref="AB199" si="208">AA199/Z199</f>
        <v>0.5928062696296299</v>
      </c>
      <c r="AC199" s="36"/>
      <c r="AD199" s="37">
        <v>15</v>
      </c>
      <c r="AE199" s="37">
        <v>15</v>
      </c>
      <c r="AF199" s="93">
        <v>15</v>
      </c>
      <c r="AG199" s="39"/>
      <c r="AH199" s="40">
        <f>AC199-C199</f>
        <v>0</v>
      </c>
      <c r="AI199" s="38"/>
      <c r="AJ199" s="38">
        <v>71.2</v>
      </c>
      <c r="AK199" s="41">
        <f t="shared" si="196"/>
        <v>225</v>
      </c>
      <c r="AL199" s="41">
        <f t="shared" si="197"/>
        <v>3375</v>
      </c>
      <c r="AM199" s="35">
        <f t="shared" si="198"/>
        <v>0</v>
      </c>
      <c r="AN199" s="41">
        <f>AJ199*1000*IF((Calibration!H$6&lt;AJ199)*AND(AJ199&lt;Calibration!F$7),Calibration!H$6,IF((Calibration!F$7&lt;AJ199)*AND(AJ199&lt;Calibration!F$9),Calibration!H$8,IF((Calibration!F$9&lt;AJ199)*AND(AJ199&lt;Calibration!F$11),Calibration!H$10,IF((Calibration!F$11&lt;AJ199)*AND(AJ199&lt;Calibration!F$13),Calibration!H$12,IF((Calibration!F$13&lt;AJ199)*AND(AJ199&lt;Calibration!F$15),Calibration!H$14,IF((Calibration!F$15&lt;AJ199)*AND(AJ199&lt;Calibration!F$17),Calibration!H$16,IF((Calibration!F$17&lt;AJ199)*AND(AJ199&lt;Calibration!F$19),Calibration!H$18,IF((Calibration!F$19&lt;AJ199)*AND(AJ199&lt;Calibration!F$21),Calibration!H$20,IF((Calibration!F$21&lt;AJ199)*AND(AJ199&lt;Calibration!F$23),Calibration!H$22,IF((Calibration!F$23&lt;AJ199)*AND(AJ199&lt;Calibration!F$25),Calibration!H$24,Calibration!H$26))))))))))</f>
        <v>72434.133333333346</v>
      </c>
      <c r="AO199" s="42">
        <f t="shared" si="199"/>
        <v>321.92948148148156</v>
      </c>
      <c r="AP199" s="43"/>
      <c r="AQ199" s="34">
        <f>P199/O199</f>
        <v>0</v>
      </c>
      <c r="AR199" s="45"/>
      <c r="AS199" s="47">
        <f>(((AA201+AA202)/2)-((AA199+AA200)/2))/((AA199+AA200)/2)*100</f>
        <v>23.054591538947271</v>
      </c>
      <c r="AT199" s="45"/>
      <c r="AU199" s="47"/>
      <c r="AV199" s="48"/>
      <c r="AW199" s="37"/>
      <c r="AX199" s="47"/>
      <c r="AY199" s="47"/>
      <c r="AZ199" s="49"/>
      <c r="BA199" s="47"/>
      <c r="BB199" s="47"/>
      <c r="BC199" s="50"/>
    </row>
    <row r="200" spans="1:55" ht="15" thickBot="1" x14ac:dyDescent="0.55000000000000004">
      <c r="A200" s="162"/>
      <c r="B200" s="153"/>
      <c r="C200" s="163"/>
      <c r="D200" s="153"/>
      <c r="E200" s="164"/>
      <c r="F200" s="158"/>
      <c r="G200" s="153"/>
      <c r="H200" s="153"/>
      <c r="I200" s="153"/>
      <c r="J200" s="153"/>
      <c r="K200" s="153"/>
      <c r="L200" s="153"/>
      <c r="M200" s="165"/>
      <c r="N200" s="158"/>
      <c r="O200" s="153"/>
      <c r="P200" s="153"/>
      <c r="Q200" s="153"/>
      <c r="R200" s="153"/>
      <c r="S200" s="150"/>
      <c r="T200" s="150"/>
      <c r="U200" s="150"/>
      <c r="V200" s="150"/>
      <c r="W200" s="150"/>
      <c r="X200" s="159"/>
      <c r="Y200" s="153"/>
      <c r="Z200" s="154"/>
      <c r="AA200" s="34">
        <f t="shared" si="204"/>
        <v>26.809349333333344</v>
      </c>
      <c r="AB200" s="52">
        <f t="shared" ref="AB200" si="209">AA200/Z199</f>
        <v>0.59576331851851871</v>
      </c>
      <c r="AC200" s="53"/>
      <c r="AD200" s="54">
        <v>15</v>
      </c>
      <c r="AE200" s="54">
        <v>15</v>
      </c>
      <c r="AF200" s="72">
        <v>15</v>
      </c>
      <c r="AG200" s="56"/>
      <c r="AH200" s="57">
        <f>AC200-C199</f>
        <v>0</v>
      </c>
      <c r="AI200" s="55"/>
      <c r="AJ200" s="55">
        <v>71.5</v>
      </c>
      <c r="AK200" s="58">
        <f t="shared" si="196"/>
        <v>225</v>
      </c>
      <c r="AL200" s="58">
        <f t="shared" si="197"/>
        <v>3375</v>
      </c>
      <c r="AM200" s="52">
        <f t="shared" si="198"/>
        <v>0</v>
      </c>
      <c r="AN200" s="41">
        <f>AJ200*1000*IF((Calibration!H$6&lt;AJ200)*AND(AJ200&lt;Calibration!F$7),Calibration!H$6,IF((Calibration!F$7&lt;AJ200)*AND(AJ200&lt;Calibration!F$9),Calibration!H$8,IF((Calibration!F$9&lt;AJ200)*AND(AJ200&lt;Calibration!F$11),Calibration!H$10,IF((Calibration!F$11&lt;AJ200)*AND(AJ200&lt;Calibration!F$13),Calibration!H$12,IF((Calibration!F$13&lt;AJ200)*AND(AJ200&lt;Calibration!F$15),Calibration!H$14,IF((Calibration!F$15&lt;AJ200)*AND(AJ200&lt;Calibration!F$17),Calibration!H$16,IF((Calibration!F$17&lt;AJ200)*AND(AJ200&lt;Calibration!F$19),Calibration!H$18,IF((Calibration!F$19&lt;AJ200)*AND(AJ200&lt;Calibration!F$21),Calibration!H$20,IF((Calibration!F$21&lt;AJ200)*AND(AJ200&lt;Calibration!F$23),Calibration!H$22,IF((Calibration!F$23&lt;AJ200)*AND(AJ200&lt;Calibration!F$25),Calibration!H$24,Calibration!H$26))))))))))</f>
        <v>72739.333333333343</v>
      </c>
      <c r="AO200" s="59">
        <f t="shared" si="199"/>
        <v>323.28592592592599</v>
      </c>
      <c r="AP200" s="109"/>
      <c r="AQ200" s="94">
        <f>P199/O199</f>
        <v>0</v>
      </c>
      <c r="AR200" s="62"/>
      <c r="AS200" s="64">
        <f>(((AA201+AA202)/2)-((AA199+AA200)/2))/((AA199+AA200)/2)*100</f>
        <v>23.054591538947271</v>
      </c>
      <c r="AT200" s="62"/>
      <c r="AU200" s="64"/>
      <c r="AV200" s="65"/>
      <c r="AW200" s="54"/>
      <c r="AX200" s="64"/>
      <c r="AY200" s="64"/>
      <c r="AZ200" s="66"/>
      <c r="BA200" s="64"/>
      <c r="BB200" s="64"/>
      <c r="BC200" s="67"/>
    </row>
    <row r="201" spans="1:55" ht="15" thickBot="1" x14ac:dyDescent="0.55000000000000004">
      <c r="A201" s="162"/>
      <c r="B201" s="153"/>
      <c r="C201" s="163"/>
      <c r="D201" s="153"/>
      <c r="E201" s="164"/>
      <c r="F201" s="158"/>
      <c r="G201" s="153"/>
      <c r="H201" s="153"/>
      <c r="I201" s="153"/>
      <c r="J201" s="153"/>
      <c r="K201" s="153"/>
      <c r="L201" s="153"/>
      <c r="M201" s="165"/>
      <c r="N201" s="158"/>
      <c r="O201" s="153"/>
      <c r="P201" s="153"/>
      <c r="Q201" s="153"/>
      <c r="R201" s="153"/>
      <c r="S201" s="150"/>
      <c r="T201" s="150"/>
      <c r="U201" s="150"/>
      <c r="V201" s="150"/>
      <c r="W201" s="150"/>
      <c r="X201" s="155"/>
      <c r="Y201" s="153"/>
      <c r="Z201" s="154"/>
      <c r="AA201" s="34">
        <f t="shared" si="204"/>
        <v>32.753017600000007</v>
      </c>
      <c r="AB201" s="52">
        <f t="shared" ref="AB201" si="210">AA201/Z199</f>
        <v>0.72784483555555568</v>
      </c>
      <c r="AC201" s="53"/>
      <c r="AD201" s="54">
        <v>15</v>
      </c>
      <c r="AE201" s="54">
        <v>15</v>
      </c>
      <c r="AF201" s="72">
        <v>15</v>
      </c>
      <c r="AG201" s="56"/>
      <c r="AH201" s="57">
        <f>AC201-C199</f>
        <v>0</v>
      </c>
      <c r="AI201" s="55"/>
      <c r="AJ201" s="55">
        <v>84.9</v>
      </c>
      <c r="AK201" s="58">
        <f t="shared" si="196"/>
        <v>225</v>
      </c>
      <c r="AL201" s="58">
        <f t="shared" si="197"/>
        <v>3375</v>
      </c>
      <c r="AM201" s="52">
        <f t="shared" si="198"/>
        <v>0</v>
      </c>
      <c r="AN201" s="41">
        <f>AJ201*1000*IF((Calibration!H$6&lt;AJ201)*AND(AJ201&lt;Calibration!F$7),Calibration!H$6,IF((Calibration!F$7&lt;AJ201)*AND(AJ201&lt;Calibration!F$9),Calibration!H$8,IF((Calibration!F$9&lt;AJ201)*AND(AJ201&lt;Calibration!F$11),Calibration!H$10,IF((Calibration!F$11&lt;AJ201)*AND(AJ201&lt;Calibration!F$13),Calibration!H$12,IF((Calibration!F$13&lt;AJ201)*AND(AJ201&lt;Calibration!F$15),Calibration!H$14,IF((Calibration!F$15&lt;AJ201)*AND(AJ201&lt;Calibration!F$17),Calibration!H$16,IF((Calibration!F$17&lt;AJ201)*AND(AJ201&lt;Calibration!F$19),Calibration!H$18,IF((Calibration!F$19&lt;AJ201)*AND(AJ201&lt;Calibration!F$21),Calibration!H$20,IF((Calibration!F$21&lt;AJ201)*AND(AJ201&lt;Calibration!F$23),Calibration!H$22,IF((Calibration!F$23&lt;AJ201)*AND(AJ201&lt;Calibration!F$25),Calibration!H$24,Calibration!H$26))))))))))</f>
        <v>86371.6</v>
      </c>
      <c r="AO201" s="59">
        <f t="shared" si="199"/>
        <v>383.87377777777783</v>
      </c>
      <c r="AP201" s="109"/>
      <c r="AQ201" s="94">
        <f>P199/O199</f>
        <v>0</v>
      </c>
      <c r="AR201" s="62"/>
      <c r="AS201" s="64">
        <f>(((AA201+AA202)/2)-((AA199+AA200)/2))/((AA199+AA200)/2)*100</f>
        <v>23.054591538947271</v>
      </c>
      <c r="AT201" s="62"/>
      <c r="AU201" s="64"/>
      <c r="AV201" s="65"/>
      <c r="AW201" s="54"/>
      <c r="AX201" s="64"/>
      <c r="AY201" s="64"/>
      <c r="AZ201" s="66"/>
      <c r="BA201" s="64"/>
      <c r="BB201" s="64"/>
      <c r="BC201" s="67"/>
    </row>
    <row r="202" spans="1:55" ht="15" thickBot="1" x14ac:dyDescent="0.55000000000000004">
      <c r="A202" s="167"/>
      <c r="B202" s="153"/>
      <c r="C202" s="163"/>
      <c r="D202" s="153"/>
      <c r="E202" s="164"/>
      <c r="F202" s="156"/>
      <c r="G202" s="153"/>
      <c r="H202" s="153"/>
      <c r="I202" s="153"/>
      <c r="J202" s="153"/>
      <c r="K202" s="153"/>
      <c r="L202" s="153"/>
      <c r="M202" s="165"/>
      <c r="N202" s="156"/>
      <c r="O202" s="153"/>
      <c r="P202" s="153"/>
      <c r="Q202" s="153"/>
      <c r="R202" s="153"/>
      <c r="S202" s="152"/>
      <c r="T202" s="152"/>
      <c r="U202" s="152"/>
      <c r="V202" s="152"/>
      <c r="W202" s="152"/>
      <c r="X202" s="156"/>
      <c r="Y202" s="153"/>
      <c r="Z202" s="154"/>
      <c r="AA202" s="34">
        <f t="shared" si="204"/>
        <v>33.063507733333338</v>
      </c>
      <c r="AB202" s="87">
        <f t="shared" ref="AB202" si="211">AA202/Z199</f>
        <v>0.73474461629629639</v>
      </c>
      <c r="AC202" s="70"/>
      <c r="AD202" s="71">
        <v>15</v>
      </c>
      <c r="AE202" s="71">
        <v>15</v>
      </c>
      <c r="AF202" s="72">
        <v>15</v>
      </c>
      <c r="AG202" s="73"/>
      <c r="AH202" s="74">
        <f>AH201</f>
        <v>0</v>
      </c>
      <c r="AI202" s="72"/>
      <c r="AJ202" s="72">
        <v>85.6</v>
      </c>
      <c r="AK202" s="75">
        <f t="shared" si="196"/>
        <v>225</v>
      </c>
      <c r="AL202" s="75">
        <f t="shared" si="197"/>
        <v>3375</v>
      </c>
      <c r="AM202" s="69">
        <f t="shared" si="198"/>
        <v>0</v>
      </c>
      <c r="AN202" s="41">
        <f>AJ202*1000*IF((Calibration!H$6&lt;AJ202)*AND(AJ202&lt;Calibration!F$7),Calibration!H$6,IF((Calibration!F$7&lt;AJ202)*AND(AJ202&lt;Calibration!F$9),Calibration!H$8,IF((Calibration!F$9&lt;AJ202)*AND(AJ202&lt;Calibration!F$11),Calibration!H$10,IF((Calibration!F$11&lt;AJ202)*AND(AJ202&lt;Calibration!F$13),Calibration!H$12,IF((Calibration!F$13&lt;AJ202)*AND(AJ202&lt;Calibration!F$15),Calibration!H$14,IF((Calibration!F$15&lt;AJ202)*AND(AJ202&lt;Calibration!F$17),Calibration!H$16,IF((Calibration!F$17&lt;AJ202)*AND(AJ202&lt;Calibration!F$19),Calibration!H$18,IF((Calibration!F$19&lt;AJ202)*AND(AJ202&lt;Calibration!F$21),Calibration!H$20,IF((Calibration!F$21&lt;AJ202)*AND(AJ202&lt;Calibration!F$23),Calibration!H$22,IF((Calibration!F$23&lt;AJ202)*AND(AJ202&lt;Calibration!F$25),Calibration!H$24,Calibration!H$26))))))))))</f>
        <v>87083.733333333337</v>
      </c>
      <c r="AO202" s="76">
        <f t="shared" si="199"/>
        <v>387.03881481481483</v>
      </c>
      <c r="AP202" s="88"/>
      <c r="AQ202" s="89">
        <f>P199/O199</f>
        <v>0</v>
      </c>
      <c r="AR202" s="79"/>
      <c r="AS202" s="81">
        <f>(((AA201+AA202)/2)-((AA199+AA200)/2))/((AA199+AA200)/2)*100</f>
        <v>23.054591538947271</v>
      </c>
      <c r="AT202" s="79"/>
      <c r="AU202" s="81"/>
      <c r="AV202" s="82"/>
      <c r="AW202" s="71"/>
      <c r="AX202" s="81"/>
      <c r="AY202" s="81"/>
      <c r="AZ202" s="83"/>
      <c r="BA202" s="81"/>
      <c r="BB202" s="81"/>
      <c r="BC202" s="84"/>
    </row>
    <row r="203" spans="1:55" ht="15" thickBot="1" x14ac:dyDescent="0.55000000000000004">
      <c r="A203" s="162">
        <v>51</v>
      </c>
      <c r="B203" s="156"/>
      <c r="C203" s="168"/>
      <c r="D203" s="156"/>
      <c r="E203" s="170"/>
      <c r="F203" s="158"/>
      <c r="G203" s="156"/>
      <c r="H203" s="156"/>
      <c r="I203" s="156"/>
      <c r="J203" s="156"/>
      <c r="K203" s="156"/>
      <c r="L203" s="156"/>
      <c r="M203" s="172"/>
      <c r="N203" s="158" t="s">
        <v>72</v>
      </c>
      <c r="O203" s="156">
        <v>11</v>
      </c>
      <c r="P203" s="156"/>
      <c r="Q203" s="156"/>
      <c r="R203" s="156"/>
      <c r="S203" s="150"/>
      <c r="T203" s="150"/>
      <c r="U203" s="150"/>
      <c r="V203" s="150"/>
      <c r="W203" s="150"/>
      <c r="X203" s="158"/>
      <c r="Y203" s="156"/>
      <c r="Z203" s="160">
        <f>LOOKUP(N203,$BU$4:$BU$14,$BT$4:$BT$14)</f>
        <v>50</v>
      </c>
      <c r="AA203" s="34">
        <f t="shared" si="204"/>
        <v>27.785175466666669</v>
      </c>
      <c r="AB203" s="35">
        <f t="shared" ref="AB203" si="212">AA203/Z203</f>
        <v>0.55570350933333335</v>
      </c>
      <c r="AC203" s="96"/>
      <c r="AD203" s="97">
        <v>15</v>
      </c>
      <c r="AE203" s="97">
        <v>15</v>
      </c>
      <c r="AF203" s="98">
        <v>15</v>
      </c>
      <c r="AG203" s="99"/>
      <c r="AH203" s="100">
        <f>AC203-C203</f>
        <v>0</v>
      </c>
      <c r="AI203" s="101"/>
      <c r="AJ203" s="38">
        <v>73.7</v>
      </c>
      <c r="AK203" s="102">
        <f t="shared" si="196"/>
        <v>225</v>
      </c>
      <c r="AL203" s="102">
        <f t="shared" si="197"/>
        <v>3375</v>
      </c>
      <c r="AM203" s="95">
        <f t="shared" si="198"/>
        <v>0</v>
      </c>
      <c r="AN203" s="41">
        <f>AJ203*1000*IF((Calibration!H$6&lt;AJ203)*AND(AJ203&lt;Calibration!F$7),Calibration!H$6,IF((Calibration!F$7&lt;AJ203)*AND(AJ203&lt;Calibration!F$9),Calibration!H$8,IF((Calibration!F$9&lt;AJ203)*AND(AJ203&lt;Calibration!F$11),Calibration!H$10,IF((Calibration!F$11&lt;AJ203)*AND(AJ203&lt;Calibration!F$13),Calibration!H$12,IF((Calibration!F$13&lt;AJ203)*AND(AJ203&lt;Calibration!F$15),Calibration!H$14,IF((Calibration!F$15&lt;AJ203)*AND(AJ203&lt;Calibration!F$17),Calibration!H$16,IF((Calibration!F$17&lt;AJ203)*AND(AJ203&lt;Calibration!F$19),Calibration!H$18,IF((Calibration!F$19&lt;AJ203)*AND(AJ203&lt;Calibration!F$21),Calibration!H$20,IF((Calibration!F$21&lt;AJ203)*AND(AJ203&lt;Calibration!F$23),Calibration!H$22,IF((Calibration!F$23&lt;AJ203)*AND(AJ203&lt;Calibration!F$25),Calibration!H$24,Calibration!H$26))))))))))</f>
        <v>74977.466666666674</v>
      </c>
      <c r="AO203" s="103">
        <f t="shared" si="199"/>
        <v>333.23318518518522</v>
      </c>
      <c r="AP203" s="43"/>
      <c r="AQ203" s="34">
        <f>P203/O203</f>
        <v>0</v>
      </c>
      <c r="AR203" s="104"/>
      <c r="AS203" s="105">
        <f>(((AA205+AA206)/2)-((AA203+AA204)/2))/((AA203+AA204)/2)*100</f>
        <v>23.135016520322939</v>
      </c>
      <c r="AT203" s="104"/>
      <c r="AU203" s="105"/>
      <c r="AV203" s="106"/>
      <c r="AW203" s="97"/>
      <c r="AX203" s="105"/>
      <c r="AY203" s="105"/>
      <c r="AZ203" s="107"/>
      <c r="BA203" s="105"/>
      <c r="BB203" s="105"/>
      <c r="BC203" s="108"/>
    </row>
    <row r="204" spans="1:55" ht="15" thickBot="1" x14ac:dyDescent="0.55000000000000004">
      <c r="A204" s="162"/>
      <c r="B204" s="153"/>
      <c r="C204" s="163"/>
      <c r="D204" s="153"/>
      <c r="E204" s="164"/>
      <c r="F204" s="158"/>
      <c r="G204" s="153"/>
      <c r="H204" s="153"/>
      <c r="I204" s="153"/>
      <c r="J204" s="153"/>
      <c r="K204" s="153"/>
      <c r="L204" s="153"/>
      <c r="M204" s="165"/>
      <c r="N204" s="158"/>
      <c r="O204" s="153"/>
      <c r="P204" s="153"/>
      <c r="Q204" s="153"/>
      <c r="R204" s="153"/>
      <c r="S204" s="150"/>
      <c r="T204" s="150"/>
      <c r="U204" s="150"/>
      <c r="V204" s="150"/>
      <c r="W204" s="150"/>
      <c r="X204" s="159"/>
      <c r="Y204" s="153"/>
      <c r="Z204" s="154"/>
      <c r="AA204" s="34">
        <f t="shared" si="204"/>
        <v>28.006954133333338</v>
      </c>
      <c r="AB204" s="52">
        <f t="shared" ref="AB204" si="213">AA204/Z203</f>
        <v>0.56013908266666679</v>
      </c>
      <c r="AC204" s="53"/>
      <c r="AD204" s="54">
        <v>15</v>
      </c>
      <c r="AE204" s="54">
        <v>15</v>
      </c>
      <c r="AF204" s="72">
        <v>15</v>
      </c>
      <c r="AG204" s="56"/>
      <c r="AH204" s="57">
        <f>AC204-C203</f>
        <v>0</v>
      </c>
      <c r="AI204" s="55"/>
      <c r="AJ204" s="55">
        <v>74.2</v>
      </c>
      <c r="AK204" s="58">
        <f t="shared" si="196"/>
        <v>225</v>
      </c>
      <c r="AL204" s="58">
        <f t="shared" si="197"/>
        <v>3375</v>
      </c>
      <c r="AM204" s="52">
        <f t="shared" si="198"/>
        <v>0</v>
      </c>
      <c r="AN204" s="41">
        <f>AJ204*1000*IF((Calibration!H$6&lt;AJ204)*AND(AJ204&lt;Calibration!F$7),Calibration!H$6,IF((Calibration!F$7&lt;AJ204)*AND(AJ204&lt;Calibration!F$9),Calibration!H$8,IF((Calibration!F$9&lt;AJ204)*AND(AJ204&lt;Calibration!F$11),Calibration!H$10,IF((Calibration!F$11&lt;AJ204)*AND(AJ204&lt;Calibration!F$13),Calibration!H$12,IF((Calibration!F$13&lt;AJ204)*AND(AJ204&lt;Calibration!F$15),Calibration!H$14,IF((Calibration!F$15&lt;AJ204)*AND(AJ204&lt;Calibration!F$17),Calibration!H$16,IF((Calibration!F$17&lt;AJ204)*AND(AJ204&lt;Calibration!F$19),Calibration!H$18,IF((Calibration!F$19&lt;AJ204)*AND(AJ204&lt;Calibration!F$21),Calibration!H$20,IF((Calibration!F$21&lt;AJ204)*AND(AJ204&lt;Calibration!F$23),Calibration!H$22,IF((Calibration!F$23&lt;AJ204)*AND(AJ204&lt;Calibration!F$25),Calibration!H$24,Calibration!H$26))))))))))</f>
        <v>75486.133333333346</v>
      </c>
      <c r="AO204" s="59">
        <f t="shared" si="199"/>
        <v>335.49392592592596</v>
      </c>
      <c r="AP204" s="109"/>
      <c r="AQ204" s="119">
        <f>P203/O203</f>
        <v>0</v>
      </c>
      <c r="AR204" s="62"/>
      <c r="AS204" s="64">
        <f>(((AA205+AA206)/2)-((AA203+AA204)/2))/((AA203+AA204)/2)*100</f>
        <v>23.135016520322939</v>
      </c>
      <c r="AT204" s="62"/>
      <c r="AU204" s="64"/>
      <c r="AV204" s="65"/>
      <c r="AW204" s="54"/>
      <c r="AX204" s="64"/>
      <c r="AY204" s="64"/>
      <c r="AZ204" s="66"/>
      <c r="BA204" s="64"/>
      <c r="BB204" s="64"/>
      <c r="BC204" s="67"/>
    </row>
    <row r="205" spans="1:55" ht="15" thickBot="1" x14ac:dyDescent="0.55000000000000004">
      <c r="A205" s="162"/>
      <c r="B205" s="153"/>
      <c r="C205" s="163"/>
      <c r="D205" s="153"/>
      <c r="E205" s="164"/>
      <c r="F205" s="158"/>
      <c r="G205" s="153"/>
      <c r="H205" s="153"/>
      <c r="I205" s="153"/>
      <c r="J205" s="153"/>
      <c r="K205" s="153"/>
      <c r="L205" s="153"/>
      <c r="M205" s="165"/>
      <c r="N205" s="158"/>
      <c r="O205" s="153"/>
      <c r="P205" s="153"/>
      <c r="Q205" s="153"/>
      <c r="R205" s="153"/>
      <c r="S205" s="150"/>
      <c r="T205" s="150"/>
      <c r="U205" s="150"/>
      <c r="V205" s="150"/>
      <c r="W205" s="150"/>
      <c r="X205" s="155"/>
      <c r="Y205" s="153"/>
      <c r="Z205" s="154"/>
      <c r="AA205" s="34">
        <f t="shared" si="204"/>
        <v>33.462709333333336</v>
      </c>
      <c r="AB205" s="52">
        <f t="shared" ref="AB205" si="214">AA205/Z203</f>
        <v>0.66925418666666669</v>
      </c>
      <c r="AC205" s="53"/>
      <c r="AD205" s="54">
        <v>15</v>
      </c>
      <c r="AE205" s="54">
        <v>15</v>
      </c>
      <c r="AF205" s="72">
        <v>15</v>
      </c>
      <c r="AG205" s="56"/>
      <c r="AH205" s="57">
        <f>AC205-C203</f>
        <v>0</v>
      </c>
      <c r="AI205" s="55"/>
      <c r="AJ205" s="55">
        <v>86.5</v>
      </c>
      <c r="AK205" s="58">
        <f t="shared" si="196"/>
        <v>225</v>
      </c>
      <c r="AL205" s="58">
        <f t="shared" si="197"/>
        <v>3375</v>
      </c>
      <c r="AM205" s="52">
        <f t="shared" si="198"/>
        <v>0</v>
      </c>
      <c r="AN205" s="41">
        <f>AJ205*1000*IF((Calibration!H$6&lt;AJ205)*AND(AJ205&lt;Calibration!F$7),Calibration!H$6,IF((Calibration!F$7&lt;AJ205)*AND(AJ205&lt;Calibration!F$9),Calibration!H$8,IF((Calibration!F$9&lt;AJ205)*AND(AJ205&lt;Calibration!F$11),Calibration!H$10,IF((Calibration!F$11&lt;AJ205)*AND(AJ205&lt;Calibration!F$13),Calibration!H$12,IF((Calibration!F$13&lt;AJ205)*AND(AJ205&lt;Calibration!F$15),Calibration!H$14,IF((Calibration!F$15&lt;AJ205)*AND(AJ205&lt;Calibration!F$17),Calibration!H$16,IF((Calibration!F$17&lt;AJ205)*AND(AJ205&lt;Calibration!F$19),Calibration!H$18,IF((Calibration!F$19&lt;AJ205)*AND(AJ205&lt;Calibration!F$21),Calibration!H$20,IF((Calibration!F$21&lt;AJ205)*AND(AJ205&lt;Calibration!F$23),Calibration!H$22,IF((Calibration!F$23&lt;AJ205)*AND(AJ205&lt;Calibration!F$25),Calibration!H$24,Calibration!H$26))))))))))</f>
        <v>87999.333333333343</v>
      </c>
      <c r="AO205" s="59">
        <f t="shared" si="199"/>
        <v>391.10814814814819</v>
      </c>
      <c r="AP205" s="109"/>
      <c r="AQ205" s="94">
        <f>P203/O203</f>
        <v>0</v>
      </c>
      <c r="AR205" s="62"/>
      <c r="AS205" s="64">
        <f>(((AA205+AA206)/2)-((AA203+AA204)/2))/((AA203+AA204)/2)*100</f>
        <v>23.135016520322939</v>
      </c>
      <c r="AT205" s="62"/>
      <c r="AU205" s="64"/>
      <c r="AV205" s="65"/>
      <c r="AW205" s="54"/>
      <c r="AX205" s="64"/>
      <c r="AY205" s="64"/>
      <c r="AZ205" s="66"/>
      <c r="BA205" s="64"/>
      <c r="BB205" s="64"/>
      <c r="BC205" s="67"/>
    </row>
    <row r="206" spans="1:55" ht="15" thickBot="1" x14ac:dyDescent="0.55000000000000004">
      <c r="A206" s="162"/>
      <c r="B206" s="157"/>
      <c r="C206" s="169"/>
      <c r="D206" s="157"/>
      <c r="E206" s="171"/>
      <c r="F206" s="158"/>
      <c r="G206" s="157"/>
      <c r="H206" s="157"/>
      <c r="I206" s="157"/>
      <c r="J206" s="157"/>
      <c r="K206" s="157"/>
      <c r="L206" s="157"/>
      <c r="M206" s="173"/>
      <c r="N206" s="158"/>
      <c r="O206" s="157"/>
      <c r="P206" s="157"/>
      <c r="Q206" s="157"/>
      <c r="R206" s="157"/>
      <c r="S206" s="150"/>
      <c r="T206" s="150"/>
      <c r="U206" s="150"/>
      <c r="V206" s="150"/>
      <c r="W206" s="150"/>
      <c r="X206" s="158"/>
      <c r="Y206" s="157"/>
      <c r="Z206" s="161"/>
      <c r="AA206" s="34">
        <f t="shared" si="204"/>
        <v>35.236938666666667</v>
      </c>
      <c r="AB206" s="87">
        <f t="shared" ref="AB206" si="215">AA206/Z203</f>
        <v>0.70473877333333335</v>
      </c>
      <c r="AC206" s="110"/>
      <c r="AD206" s="111">
        <v>15</v>
      </c>
      <c r="AE206" s="111">
        <v>15</v>
      </c>
      <c r="AF206" s="112">
        <v>15</v>
      </c>
      <c r="AG206" s="113"/>
      <c r="AH206" s="114">
        <f>AH205</f>
        <v>0</v>
      </c>
      <c r="AI206" s="112"/>
      <c r="AJ206" s="72">
        <v>90.5</v>
      </c>
      <c r="AK206" s="115">
        <f t="shared" si="196"/>
        <v>225</v>
      </c>
      <c r="AL206" s="115">
        <f t="shared" si="197"/>
        <v>3375</v>
      </c>
      <c r="AM206" s="116">
        <f t="shared" si="198"/>
        <v>0</v>
      </c>
      <c r="AN206" s="41">
        <f>AJ206*1000*IF((Calibration!H$6&lt;AJ206)*AND(AJ206&lt;Calibration!F$7),Calibration!H$6,IF((Calibration!F$7&lt;AJ206)*AND(AJ206&lt;Calibration!F$9),Calibration!H$8,IF((Calibration!F$9&lt;AJ206)*AND(AJ206&lt;Calibration!F$11),Calibration!H$10,IF((Calibration!F$11&lt;AJ206)*AND(AJ206&lt;Calibration!F$13),Calibration!H$12,IF((Calibration!F$13&lt;AJ206)*AND(AJ206&lt;Calibration!F$15),Calibration!H$14,IF((Calibration!F$15&lt;AJ206)*AND(AJ206&lt;Calibration!F$17),Calibration!H$16,IF((Calibration!F$17&lt;AJ206)*AND(AJ206&lt;Calibration!F$19),Calibration!H$18,IF((Calibration!F$19&lt;AJ206)*AND(AJ206&lt;Calibration!F$21),Calibration!H$20,IF((Calibration!F$21&lt;AJ206)*AND(AJ206&lt;Calibration!F$23),Calibration!H$22,IF((Calibration!F$23&lt;AJ206)*AND(AJ206&lt;Calibration!F$25),Calibration!H$24,Calibration!H$26))))))))))</f>
        <v>92068.666666666672</v>
      </c>
      <c r="AO206" s="117">
        <f t="shared" si="199"/>
        <v>409.19407407407408</v>
      </c>
      <c r="AP206" s="118"/>
      <c r="AQ206" s="119">
        <f>P203/O203</f>
        <v>0</v>
      </c>
      <c r="AR206" s="120"/>
      <c r="AS206" s="121">
        <f>(((AA205+AA206)/2)-((AA203+AA204)/2))/((AA203+AA204)/2)*100</f>
        <v>23.135016520322939</v>
      </c>
      <c r="AT206" s="120"/>
      <c r="AU206" s="121"/>
      <c r="AV206" s="122"/>
      <c r="AW206" s="111"/>
      <c r="AX206" s="121"/>
      <c r="AY206" s="121"/>
      <c r="AZ206" s="123"/>
      <c r="BA206" s="121"/>
      <c r="BB206" s="121"/>
      <c r="BC206" s="124"/>
    </row>
    <row r="207" spans="1:55" ht="15" thickBot="1" x14ac:dyDescent="0.55000000000000004">
      <c r="A207" s="166">
        <v>52</v>
      </c>
      <c r="B207" s="153"/>
      <c r="C207" s="163"/>
      <c r="D207" s="153"/>
      <c r="E207" s="164"/>
      <c r="F207" s="157"/>
      <c r="G207" s="153"/>
      <c r="H207" s="153"/>
      <c r="I207" s="153"/>
      <c r="J207" s="153"/>
      <c r="K207" s="153"/>
      <c r="L207" s="153"/>
      <c r="M207" s="165"/>
      <c r="N207" s="157" t="s">
        <v>71</v>
      </c>
      <c r="O207" s="153">
        <v>11</v>
      </c>
      <c r="P207" s="153"/>
      <c r="Q207" s="153"/>
      <c r="R207" s="153"/>
      <c r="S207" s="151"/>
      <c r="T207" s="151"/>
      <c r="U207" s="151"/>
      <c r="V207" s="151"/>
      <c r="W207" s="151"/>
      <c r="X207" s="157"/>
      <c r="Y207" s="153"/>
      <c r="Z207" s="154">
        <f>LOOKUP(N207,$BU$4:$BU$14,$BT$4:$BT$14)</f>
        <v>45</v>
      </c>
      <c r="AA207" s="34">
        <f t="shared" si="204"/>
        <v>30.934432533333339</v>
      </c>
      <c r="AB207" s="35">
        <f t="shared" ref="AB207" si="216">AA207/Z207</f>
        <v>0.68743183407407416</v>
      </c>
      <c r="AC207" s="36"/>
      <c r="AD207" s="37">
        <v>15</v>
      </c>
      <c r="AE207" s="37">
        <v>15</v>
      </c>
      <c r="AF207" s="93">
        <v>15</v>
      </c>
      <c r="AG207" s="39"/>
      <c r="AH207" s="40">
        <f>AC207-C207</f>
        <v>0</v>
      </c>
      <c r="AI207" s="38"/>
      <c r="AJ207" s="38">
        <v>80.8</v>
      </c>
      <c r="AK207" s="41">
        <f t="shared" si="196"/>
        <v>225</v>
      </c>
      <c r="AL207" s="41">
        <f t="shared" si="197"/>
        <v>3375</v>
      </c>
      <c r="AM207" s="35">
        <f t="shared" si="198"/>
        <v>0</v>
      </c>
      <c r="AN207" s="41">
        <f>AJ207*1000*IF((Calibration!H$6&lt;AJ207)*AND(AJ207&lt;Calibration!F$7),Calibration!H$6,IF((Calibration!F$7&lt;AJ207)*AND(AJ207&lt;Calibration!F$9),Calibration!H$8,IF((Calibration!F$9&lt;AJ207)*AND(AJ207&lt;Calibration!F$11),Calibration!H$10,IF((Calibration!F$11&lt;AJ207)*AND(AJ207&lt;Calibration!F$13),Calibration!H$12,IF((Calibration!F$13&lt;AJ207)*AND(AJ207&lt;Calibration!F$15),Calibration!H$14,IF((Calibration!F$15&lt;AJ207)*AND(AJ207&lt;Calibration!F$17),Calibration!H$16,IF((Calibration!F$17&lt;AJ207)*AND(AJ207&lt;Calibration!F$19),Calibration!H$18,IF((Calibration!F$19&lt;AJ207)*AND(AJ207&lt;Calibration!F$21),Calibration!H$20,IF((Calibration!F$21&lt;AJ207)*AND(AJ207&lt;Calibration!F$23),Calibration!H$22,IF((Calibration!F$23&lt;AJ207)*AND(AJ207&lt;Calibration!F$25),Calibration!H$24,Calibration!H$26))))))))))</f>
        <v>82200.53333333334</v>
      </c>
      <c r="AO207" s="42">
        <f t="shared" si="199"/>
        <v>365.33570370370376</v>
      </c>
      <c r="AP207" s="43"/>
      <c r="AQ207" s="34">
        <f>P207/O207</f>
        <v>0</v>
      </c>
      <c r="AR207" s="45"/>
      <c r="AS207" s="47">
        <f>(((AA209+AA210)/2)-((AA207+AA208)/2))/((AA207+AA208)/2)*100</f>
        <v>22.548184076614078</v>
      </c>
      <c r="AT207" s="45"/>
      <c r="AU207" s="47"/>
      <c r="AV207" s="48"/>
      <c r="AW207" s="37"/>
      <c r="AX207" s="47"/>
      <c r="AY207" s="47"/>
      <c r="AZ207" s="49"/>
      <c r="BA207" s="47"/>
      <c r="BB207" s="47"/>
      <c r="BC207" s="50"/>
    </row>
    <row r="208" spans="1:55" ht="15" thickBot="1" x14ac:dyDescent="0.55000000000000004">
      <c r="A208" s="162"/>
      <c r="B208" s="153"/>
      <c r="C208" s="163"/>
      <c r="D208" s="153"/>
      <c r="E208" s="164"/>
      <c r="F208" s="158"/>
      <c r="G208" s="153"/>
      <c r="H208" s="153"/>
      <c r="I208" s="153"/>
      <c r="J208" s="153"/>
      <c r="K208" s="153"/>
      <c r="L208" s="153"/>
      <c r="M208" s="165"/>
      <c r="N208" s="158"/>
      <c r="O208" s="153"/>
      <c r="P208" s="153"/>
      <c r="Q208" s="153"/>
      <c r="R208" s="153"/>
      <c r="S208" s="150"/>
      <c r="T208" s="150"/>
      <c r="U208" s="150"/>
      <c r="V208" s="150"/>
      <c r="W208" s="150"/>
      <c r="X208" s="159"/>
      <c r="Y208" s="153"/>
      <c r="Z208" s="154"/>
      <c r="AA208" s="34">
        <f t="shared" si="204"/>
        <v>30.047317866666667</v>
      </c>
      <c r="AB208" s="52">
        <f t="shared" ref="AB208" si="217">AA208/Z207</f>
        <v>0.66771817481481477</v>
      </c>
      <c r="AC208" s="53"/>
      <c r="AD208" s="54">
        <v>15</v>
      </c>
      <c r="AE208" s="54">
        <v>15</v>
      </c>
      <c r="AF208" s="72">
        <v>15</v>
      </c>
      <c r="AG208" s="56"/>
      <c r="AH208" s="57">
        <f>AC208-C207</f>
        <v>0</v>
      </c>
      <c r="AI208" s="55"/>
      <c r="AJ208" s="55">
        <v>78.8</v>
      </c>
      <c r="AK208" s="58">
        <f t="shared" si="196"/>
        <v>225</v>
      </c>
      <c r="AL208" s="58">
        <f t="shared" si="197"/>
        <v>3375</v>
      </c>
      <c r="AM208" s="52">
        <f t="shared" si="198"/>
        <v>0</v>
      </c>
      <c r="AN208" s="41">
        <f>AJ208*1000*IF((Calibration!H$6&lt;AJ208)*AND(AJ208&lt;Calibration!F$7),Calibration!H$6,IF((Calibration!F$7&lt;AJ208)*AND(AJ208&lt;Calibration!F$9),Calibration!H$8,IF((Calibration!F$9&lt;AJ208)*AND(AJ208&lt;Calibration!F$11),Calibration!H$10,IF((Calibration!F$11&lt;AJ208)*AND(AJ208&lt;Calibration!F$13),Calibration!H$12,IF((Calibration!F$13&lt;AJ208)*AND(AJ208&lt;Calibration!F$15),Calibration!H$14,IF((Calibration!F$15&lt;AJ208)*AND(AJ208&lt;Calibration!F$17),Calibration!H$16,IF((Calibration!F$17&lt;AJ208)*AND(AJ208&lt;Calibration!F$19),Calibration!H$18,IF((Calibration!F$19&lt;AJ208)*AND(AJ208&lt;Calibration!F$21),Calibration!H$20,IF((Calibration!F$21&lt;AJ208)*AND(AJ208&lt;Calibration!F$23),Calibration!H$22,IF((Calibration!F$23&lt;AJ208)*AND(AJ208&lt;Calibration!F$25),Calibration!H$24,Calibration!H$26))))))))))</f>
        <v>80165.866666666669</v>
      </c>
      <c r="AO208" s="59">
        <f t="shared" si="199"/>
        <v>356.29274074074073</v>
      </c>
      <c r="AP208" s="109"/>
      <c r="AQ208" s="94">
        <f>P207/O207</f>
        <v>0</v>
      </c>
      <c r="AR208" s="62"/>
      <c r="AS208" s="64">
        <f>(((AA209+AA210)/2)-((AA207+AA208)/2))/((AA207+AA208)/2)*100</f>
        <v>22.548184076614078</v>
      </c>
      <c r="AT208" s="62"/>
      <c r="AU208" s="64"/>
      <c r="AV208" s="65"/>
      <c r="AW208" s="54"/>
      <c r="AX208" s="64"/>
      <c r="AY208" s="64"/>
      <c r="AZ208" s="66"/>
      <c r="BA208" s="64"/>
      <c r="BB208" s="64"/>
      <c r="BC208" s="67"/>
    </row>
    <row r="209" spans="1:55" ht="15" thickBot="1" x14ac:dyDescent="0.55000000000000004">
      <c r="A209" s="162"/>
      <c r="B209" s="153"/>
      <c r="C209" s="163"/>
      <c r="D209" s="153"/>
      <c r="E209" s="164"/>
      <c r="F209" s="158"/>
      <c r="G209" s="153"/>
      <c r="H209" s="153"/>
      <c r="I209" s="153"/>
      <c r="J209" s="153"/>
      <c r="K209" s="153"/>
      <c r="L209" s="153"/>
      <c r="M209" s="165"/>
      <c r="N209" s="158"/>
      <c r="O209" s="153"/>
      <c r="P209" s="153"/>
      <c r="Q209" s="153"/>
      <c r="R209" s="153"/>
      <c r="S209" s="150"/>
      <c r="T209" s="150"/>
      <c r="U209" s="150"/>
      <c r="V209" s="150"/>
      <c r="W209" s="150"/>
      <c r="X209" s="155"/>
      <c r="Y209" s="153"/>
      <c r="Z209" s="154"/>
      <c r="AA209" s="34">
        <f t="shared" si="204"/>
        <v>37.632148266666675</v>
      </c>
      <c r="AB209" s="52">
        <f t="shared" ref="AB209" si="218">AA209/Z207</f>
        <v>0.83626996148148169</v>
      </c>
      <c r="AC209" s="53"/>
      <c r="AD209" s="54">
        <v>15</v>
      </c>
      <c r="AE209" s="54">
        <v>15</v>
      </c>
      <c r="AF209" s="72">
        <v>15</v>
      </c>
      <c r="AG209" s="56"/>
      <c r="AH209" s="57">
        <f>AC209-C207</f>
        <v>0</v>
      </c>
      <c r="AI209" s="55"/>
      <c r="AJ209" s="55">
        <v>95.9</v>
      </c>
      <c r="AK209" s="58">
        <f t="shared" si="196"/>
        <v>225</v>
      </c>
      <c r="AL209" s="58">
        <f t="shared" si="197"/>
        <v>3375</v>
      </c>
      <c r="AM209" s="52">
        <f t="shared" si="198"/>
        <v>0</v>
      </c>
      <c r="AN209" s="41">
        <f>AJ209*1000*IF((Calibration!H$6&lt;AJ209)*AND(AJ209&lt;Calibration!F$7),Calibration!H$6,IF((Calibration!F$7&lt;AJ209)*AND(AJ209&lt;Calibration!F$9),Calibration!H$8,IF((Calibration!F$9&lt;AJ209)*AND(AJ209&lt;Calibration!F$11),Calibration!H$10,IF((Calibration!F$11&lt;AJ209)*AND(AJ209&lt;Calibration!F$13),Calibration!H$12,IF((Calibration!F$13&lt;AJ209)*AND(AJ209&lt;Calibration!F$15),Calibration!H$14,IF((Calibration!F$15&lt;AJ209)*AND(AJ209&lt;Calibration!F$17),Calibration!H$16,IF((Calibration!F$17&lt;AJ209)*AND(AJ209&lt;Calibration!F$19),Calibration!H$18,IF((Calibration!F$19&lt;AJ209)*AND(AJ209&lt;Calibration!F$21),Calibration!H$20,IF((Calibration!F$21&lt;AJ209)*AND(AJ209&lt;Calibration!F$23),Calibration!H$22,IF((Calibration!F$23&lt;AJ209)*AND(AJ209&lt;Calibration!F$25),Calibration!H$24,Calibration!H$26))))))))))</f>
        <v>97562.266666666677</v>
      </c>
      <c r="AO209" s="59">
        <f t="shared" si="199"/>
        <v>433.61007407407413</v>
      </c>
      <c r="AP209" s="109"/>
      <c r="AQ209" s="94">
        <f>P207/O207</f>
        <v>0</v>
      </c>
      <c r="AR209" s="62"/>
      <c r="AS209" s="64">
        <f>(((AA209+AA210)/2)-((AA207+AA208)/2))/((AA207+AA208)/2)*100</f>
        <v>22.548184076614078</v>
      </c>
      <c r="AT209" s="62"/>
      <c r="AU209" s="64"/>
      <c r="AV209" s="65"/>
      <c r="AW209" s="54"/>
      <c r="AX209" s="64"/>
      <c r="AY209" s="64"/>
      <c r="AZ209" s="66"/>
      <c r="BA209" s="64"/>
      <c r="BB209" s="64"/>
      <c r="BC209" s="67"/>
    </row>
    <row r="210" spans="1:55" ht="15" thickBot="1" x14ac:dyDescent="0.55000000000000004">
      <c r="A210" s="167"/>
      <c r="B210" s="153"/>
      <c r="C210" s="163"/>
      <c r="D210" s="153"/>
      <c r="E210" s="164"/>
      <c r="F210" s="156"/>
      <c r="G210" s="153"/>
      <c r="H210" s="153"/>
      <c r="I210" s="153"/>
      <c r="J210" s="153"/>
      <c r="K210" s="153"/>
      <c r="L210" s="153"/>
      <c r="M210" s="165"/>
      <c r="N210" s="156"/>
      <c r="O210" s="153"/>
      <c r="P210" s="153"/>
      <c r="Q210" s="153"/>
      <c r="R210" s="153"/>
      <c r="S210" s="152"/>
      <c r="T210" s="152"/>
      <c r="U210" s="152"/>
      <c r="V210" s="152"/>
      <c r="W210" s="152"/>
      <c r="X210" s="156"/>
      <c r="Y210" s="153"/>
      <c r="Z210" s="154"/>
      <c r="AA210" s="34">
        <f t="shared" si="204"/>
        <v>37.099879466666671</v>
      </c>
      <c r="AB210" s="87">
        <f t="shared" ref="AB210" si="219">AA210/Z207</f>
        <v>0.824441765925926</v>
      </c>
      <c r="AC210" s="70"/>
      <c r="AD210" s="71">
        <v>15</v>
      </c>
      <c r="AE210" s="71">
        <v>15</v>
      </c>
      <c r="AF210" s="72">
        <v>15</v>
      </c>
      <c r="AG210" s="73"/>
      <c r="AH210" s="74">
        <f>AH209</f>
        <v>0</v>
      </c>
      <c r="AI210" s="72"/>
      <c r="AJ210" s="72">
        <v>94.7</v>
      </c>
      <c r="AK210" s="75">
        <f t="shared" si="196"/>
        <v>225</v>
      </c>
      <c r="AL210" s="75">
        <f t="shared" si="197"/>
        <v>3375</v>
      </c>
      <c r="AM210" s="69">
        <f t="shared" si="198"/>
        <v>0</v>
      </c>
      <c r="AN210" s="41">
        <f>AJ210*1000*IF((Calibration!H$6&lt;AJ210)*AND(AJ210&lt;Calibration!F$7),Calibration!H$6,IF((Calibration!F$7&lt;AJ210)*AND(AJ210&lt;Calibration!F$9),Calibration!H$8,IF((Calibration!F$9&lt;AJ210)*AND(AJ210&lt;Calibration!F$11),Calibration!H$10,IF((Calibration!F$11&lt;AJ210)*AND(AJ210&lt;Calibration!F$13),Calibration!H$12,IF((Calibration!F$13&lt;AJ210)*AND(AJ210&lt;Calibration!F$15),Calibration!H$14,IF((Calibration!F$15&lt;AJ210)*AND(AJ210&lt;Calibration!F$17),Calibration!H$16,IF((Calibration!F$17&lt;AJ210)*AND(AJ210&lt;Calibration!F$19),Calibration!H$18,IF((Calibration!F$19&lt;AJ210)*AND(AJ210&lt;Calibration!F$21),Calibration!H$20,IF((Calibration!F$21&lt;AJ210)*AND(AJ210&lt;Calibration!F$23),Calibration!H$22,IF((Calibration!F$23&lt;AJ210)*AND(AJ210&lt;Calibration!F$25),Calibration!H$24,Calibration!H$26))))))))))</f>
        <v>96341.466666666674</v>
      </c>
      <c r="AO210" s="76">
        <f t="shared" si="199"/>
        <v>428.18429629629634</v>
      </c>
      <c r="AP210" s="88"/>
      <c r="AQ210" s="89">
        <f>P207/O207</f>
        <v>0</v>
      </c>
      <c r="AR210" s="79"/>
      <c r="AS210" s="81">
        <f>(((AA209+AA210)/2)-((AA207+AA208)/2))/((AA207+AA208)/2)*100</f>
        <v>22.548184076614078</v>
      </c>
      <c r="AT210" s="79"/>
      <c r="AU210" s="81"/>
      <c r="AV210" s="82"/>
      <c r="AW210" s="71"/>
      <c r="AX210" s="81"/>
      <c r="AY210" s="81"/>
      <c r="AZ210" s="83"/>
      <c r="BA210" s="81"/>
      <c r="BB210" s="81"/>
      <c r="BC210" s="84"/>
    </row>
    <row r="211" spans="1:55" ht="15" thickBot="1" x14ac:dyDescent="0.55000000000000004">
      <c r="A211" s="162">
        <v>53</v>
      </c>
      <c r="B211" s="156"/>
      <c r="C211" s="168"/>
      <c r="D211" s="156"/>
      <c r="E211" s="170"/>
      <c r="F211" s="158"/>
      <c r="G211" s="156"/>
      <c r="H211" s="156"/>
      <c r="I211" s="156"/>
      <c r="J211" s="156"/>
      <c r="K211" s="156"/>
      <c r="L211" s="156"/>
      <c r="M211" s="172"/>
      <c r="N211" s="158" t="s">
        <v>71</v>
      </c>
      <c r="O211" s="156">
        <v>11</v>
      </c>
      <c r="P211" s="156"/>
      <c r="Q211" s="156"/>
      <c r="R211" s="156"/>
      <c r="S211" s="150"/>
      <c r="T211" s="150"/>
      <c r="U211" s="150"/>
      <c r="V211" s="150"/>
      <c r="W211" s="150"/>
      <c r="X211" s="158"/>
      <c r="Y211" s="156"/>
      <c r="Z211" s="160">
        <f>LOOKUP(N211,$BU$4:$BU$14,$BT$4:$BT$14)</f>
        <v>45</v>
      </c>
      <c r="AA211" s="34">
        <f t="shared" si="204"/>
        <v>26.676282133333345</v>
      </c>
      <c r="AB211" s="35">
        <f t="shared" ref="AB211" si="220">AA211/Z211</f>
        <v>0.5928062696296299</v>
      </c>
      <c r="AC211" s="96"/>
      <c r="AD211" s="97">
        <v>15</v>
      </c>
      <c r="AE211" s="97">
        <v>15</v>
      </c>
      <c r="AF211" s="98">
        <v>15</v>
      </c>
      <c r="AG211" s="99"/>
      <c r="AH211" s="100">
        <f>AC211-C211</f>
        <v>0</v>
      </c>
      <c r="AI211" s="101"/>
      <c r="AJ211" s="38">
        <v>71.2</v>
      </c>
      <c r="AK211" s="102">
        <f t="shared" si="196"/>
        <v>225</v>
      </c>
      <c r="AL211" s="102">
        <f t="shared" si="197"/>
        <v>3375</v>
      </c>
      <c r="AM211" s="95">
        <f t="shared" si="198"/>
        <v>0</v>
      </c>
      <c r="AN211" s="41">
        <f>AJ211*1000*IF((Calibration!H$6&lt;AJ211)*AND(AJ211&lt;Calibration!F$7),Calibration!H$6,IF((Calibration!F$7&lt;AJ211)*AND(AJ211&lt;Calibration!F$9),Calibration!H$8,IF((Calibration!F$9&lt;AJ211)*AND(AJ211&lt;Calibration!F$11),Calibration!H$10,IF((Calibration!F$11&lt;AJ211)*AND(AJ211&lt;Calibration!F$13),Calibration!H$12,IF((Calibration!F$13&lt;AJ211)*AND(AJ211&lt;Calibration!F$15),Calibration!H$14,IF((Calibration!F$15&lt;AJ211)*AND(AJ211&lt;Calibration!F$17),Calibration!H$16,IF((Calibration!F$17&lt;AJ211)*AND(AJ211&lt;Calibration!F$19),Calibration!H$18,IF((Calibration!F$19&lt;AJ211)*AND(AJ211&lt;Calibration!F$21),Calibration!H$20,IF((Calibration!F$21&lt;AJ211)*AND(AJ211&lt;Calibration!F$23),Calibration!H$22,IF((Calibration!F$23&lt;AJ211)*AND(AJ211&lt;Calibration!F$25),Calibration!H$24,Calibration!H$26))))))))))</f>
        <v>72434.133333333346</v>
      </c>
      <c r="AO211" s="103">
        <f t="shared" si="199"/>
        <v>321.92948148148156</v>
      </c>
      <c r="AP211" s="43"/>
      <c r="AQ211" s="34">
        <f>P211/O211</f>
        <v>0</v>
      </c>
      <c r="AR211" s="104"/>
      <c r="AS211" s="105">
        <f>(((AA213+AA214)/2)-((AA211+AA212)/2))/((AA211+AA212)/2)*100</f>
        <v>23.054591538947271</v>
      </c>
      <c r="AT211" s="104"/>
      <c r="AU211" s="105"/>
      <c r="AV211" s="106"/>
      <c r="AW211" s="97"/>
      <c r="AX211" s="105"/>
      <c r="AY211" s="105"/>
      <c r="AZ211" s="107"/>
      <c r="BA211" s="105"/>
      <c r="BB211" s="105"/>
      <c r="BC211" s="108"/>
    </row>
    <row r="212" spans="1:55" ht="15" thickBot="1" x14ac:dyDescent="0.55000000000000004">
      <c r="A212" s="162"/>
      <c r="B212" s="153"/>
      <c r="C212" s="163"/>
      <c r="D212" s="153"/>
      <c r="E212" s="164"/>
      <c r="F212" s="158"/>
      <c r="G212" s="153"/>
      <c r="H212" s="153"/>
      <c r="I212" s="153"/>
      <c r="J212" s="153"/>
      <c r="K212" s="153"/>
      <c r="L212" s="153"/>
      <c r="M212" s="165"/>
      <c r="N212" s="158"/>
      <c r="O212" s="153"/>
      <c r="P212" s="153"/>
      <c r="Q212" s="153"/>
      <c r="R212" s="153"/>
      <c r="S212" s="150"/>
      <c r="T212" s="150"/>
      <c r="U212" s="150"/>
      <c r="V212" s="150"/>
      <c r="W212" s="150"/>
      <c r="X212" s="159"/>
      <c r="Y212" s="153"/>
      <c r="Z212" s="154"/>
      <c r="AA212" s="34">
        <f t="shared" si="204"/>
        <v>26.809349333333344</v>
      </c>
      <c r="AB212" s="52">
        <f t="shared" ref="AB212" si="221">AA212/Z211</f>
        <v>0.59576331851851871</v>
      </c>
      <c r="AC212" s="53"/>
      <c r="AD212" s="54">
        <v>15</v>
      </c>
      <c r="AE212" s="54">
        <v>15</v>
      </c>
      <c r="AF212" s="72">
        <v>15</v>
      </c>
      <c r="AG212" s="56"/>
      <c r="AH212" s="57">
        <f>AC212-C211</f>
        <v>0</v>
      </c>
      <c r="AI212" s="55"/>
      <c r="AJ212" s="55">
        <v>71.5</v>
      </c>
      <c r="AK212" s="58">
        <f t="shared" si="196"/>
        <v>225</v>
      </c>
      <c r="AL212" s="58">
        <f t="shared" si="197"/>
        <v>3375</v>
      </c>
      <c r="AM212" s="52">
        <f t="shared" si="198"/>
        <v>0</v>
      </c>
      <c r="AN212" s="41">
        <f>AJ212*1000*IF((Calibration!H$6&lt;AJ212)*AND(AJ212&lt;Calibration!F$7),Calibration!H$6,IF((Calibration!F$7&lt;AJ212)*AND(AJ212&lt;Calibration!F$9),Calibration!H$8,IF((Calibration!F$9&lt;AJ212)*AND(AJ212&lt;Calibration!F$11),Calibration!H$10,IF((Calibration!F$11&lt;AJ212)*AND(AJ212&lt;Calibration!F$13),Calibration!H$12,IF((Calibration!F$13&lt;AJ212)*AND(AJ212&lt;Calibration!F$15),Calibration!H$14,IF((Calibration!F$15&lt;AJ212)*AND(AJ212&lt;Calibration!F$17),Calibration!H$16,IF((Calibration!F$17&lt;AJ212)*AND(AJ212&lt;Calibration!F$19),Calibration!H$18,IF((Calibration!F$19&lt;AJ212)*AND(AJ212&lt;Calibration!F$21),Calibration!H$20,IF((Calibration!F$21&lt;AJ212)*AND(AJ212&lt;Calibration!F$23),Calibration!H$22,IF((Calibration!F$23&lt;AJ212)*AND(AJ212&lt;Calibration!F$25),Calibration!H$24,Calibration!H$26))))))))))</f>
        <v>72739.333333333343</v>
      </c>
      <c r="AO212" s="59">
        <f t="shared" si="199"/>
        <v>323.28592592592599</v>
      </c>
      <c r="AP212" s="109"/>
      <c r="AQ212" s="94">
        <f>P211/O211</f>
        <v>0</v>
      </c>
      <c r="AR212" s="62"/>
      <c r="AS212" s="64">
        <f>(((AA213+AA214)/2)-((AA211+AA212)/2))/((AA211+AA212)/2)*100</f>
        <v>23.054591538947271</v>
      </c>
      <c r="AT212" s="62"/>
      <c r="AU212" s="64"/>
      <c r="AV212" s="65"/>
      <c r="AW212" s="54"/>
      <c r="AX212" s="64"/>
      <c r="AY212" s="64"/>
      <c r="AZ212" s="66"/>
      <c r="BA212" s="64"/>
      <c r="BB212" s="64"/>
      <c r="BC212" s="67"/>
    </row>
    <row r="213" spans="1:55" ht="15" thickBot="1" x14ac:dyDescent="0.55000000000000004">
      <c r="A213" s="162"/>
      <c r="B213" s="153"/>
      <c r="C213" s="163"/>
      <c r="D213" s="153"/>
      <c r="E213" s="164"/>
      <c r="F213" s="158"/>
      <c r="G213" s="153"/>
      <c r="H213" s="153"/>
      <c r="I213" s="153"/>
      <c r="J213" s="153"/>
      <c r="K213" s="153"/>
      <c r="L213" s="153"/>
      <c r="M213" s="165"/>
      <c r="N213" s="158"/>
      <c r="O213" s="153"/>
      <c r="P213" s="153"/>
      <c r="Q213" s="153"/>
      <c r="R213" s="153"/>
      <c r="S213" s="150"/>
      <c r="T213" s="150"/>
      <c r="U213" s="150"/>
      <c r="V213" s="150"/>
      <c r="W213" s="150"/>
      <c r="X213" s="155"/>
      <c r="Y213" s="153"/>
      <c r="Z213" s="154"/>
      <c r="AA213" s="34">
        <f t="shared" si="204"/>
        <v>32.753017600000007</v>
      </c>
      <c r="AB213" s="52">
        <f t="shared" ref="AB213" si="222">AA213/Z211</f>
        <v>0.72784483555555568</v>
      </c>
      <c r="AC213" s="53"/>
      <c r="AD213" s="54">
        <v>15</v>
      </c>
      <c r="AE213" s="54">
        <v>15</v>
      </c>
      <c r="AF213" s="72">
        <v>15</v>
      </c>
      <c r="AG213" s="56"/>
      <c r="AH213" s="57">
        <f>AC213-C211</f>
        <v>0</v>
      </c>
      <c r="AI213" s="55"/>
      <c r="AJ213" s="55">
        <v>84.9</v>
      </c>
      <c r="AK213" s="58">
        <f t="shared" si="196"/>
        <v>225</v>
      </c>
      <c r="AL213" s="58">
        <f t="shared" si="197"/>
        <v>3375</v>
      </c>
      <c r="AM213" s="52">
        <f t="shared" si="198"/>
        <v>0</v>
      </c>
      <c r="AN213" s="41">
        <f>AJ213*1000*IF((Calibration!H$6&lt;AJ213)*AND(AJ213&lt;Calibration!F$7),Calibration!H$6,IF((Calibration!F$7&lt;AJ213)*AND(AJ213&lt;Calibration!F$9),Calibration!H$8,IF((Calibration!F$9&lt;AJ213)*AND(AJ213&lt;Calibration!F$11),Calibration!H$10,IF((Calibration!F$11&lt;AJ213)*AND(AJ213&lt;Calibration!F$13),Calibration!H$12,IF((Calibration!F$13&lt;AJ213)*AND(AJ213&lt;Calibration!F$15),Calibration!H$14,IF((Calibration!F$15&lt;AJ213)*AND(AJ213&lt;Calibration!F$17),Calibration!H$16,IF((Calibration!F$17&lt;AJ213)*AND(AJ213&lt;Calibration!F$19),Calibration!H$18,IF((Calibration!F$19&lt;AJ213)*AND(AJ213&lt;Calibration!F$21),Calibration!H$20,IF((Calibration!F$21&lt;AJ213)*AND(AJ213&lt;Calibration!F$23),Calibration!H$22,IF((Calibration!F$23&lt;AJ213)*AND(AJ213&lt;Calibration!F$25),Calibration!H$24,Calibration!H$26))))))))))</f>
        <v>86371.6</v>
      </c>
      <c r="AO213" s="59">
        <f t="shared" si="199"/>
        <v>383.87377777777783</v>
      </c>
      <c r="AP213" s="109"/>
      <c r="AQ213" s="51">
        <f>P211/O211</f>
        <v>0</v>
      </c>
      <c r="AR213" s="62"/>
      <c r="AS213" s="64">
        <f>(((AA213+AA214)/2)-((AA211+AA212)/2))/((AA211+AA212)/2)*100</f>
        <v>23.054591538947271</v>
      </c>
      <c r="AT213" s="62"/>
      <c r="AU213" s="64"/>
      <c r="AV213" s="65"/>
      <c r="AW213" s="54"/>
      <c r="AX213" s="64"/>
      <c r="AY213" s="64"/>
      <c r="AZ213" s="66"/>
      <c r="BA213" s="64"/>
      <c r="BB213" s="64"/>
      <c r="BC213" s="67"/>
    </row>
    <row r="214" spans="1:55" ht="15" thickBot="1" x14ac:dyDescent="0.55000000000000004">
      <c r="A214" s="162"/>
      <c r="B214" s="157"/>
      <c r="C214" s="169"/>
      <c r="D214" s="157"/>
      <c r="E214" s="171"/>
      <c r="F214" s="158"/>
      <c r="G214" s="157"/>
      <c r="H214" s="157"/>
      <c r="I214" s="157"/>
      <c r="J214" s="157"/>
      <c r="K214" s="157"/>
      <c r="L214" s="157"/>
      <c r="M214" s="173"/>
      <c r="N214" s="158"/>
      <c r="O214" s="157"/>
      <c r="P214" s="157"/>
      <c r="Q214" s="157"/>
      <c r="R214" s="157"/>
      <c r="S214" s="150"/>
      <c r="T214" s="150"/>
      <c r="U214" s="150"/>
      <c r="V214" s="150"/>
      <c r="W214" s="150"/>
      <c r="X214" s="158"/>
      <c r="Y214" s="157"/>
      <c r="Z214" s="161"/>
      <c r="AA214" s="34">
        <f t="shared" si="204"/>
        <v>33.063507733333338</v>
      </c>
      <c r="AB214" s="87">
        <f t="shared" ref="AB214" si="223">AA214/Z211</f>
        <v>0.73474461629629639</v>
      </c>
      <c r="AC214" s="110"/>
      <c r="AD214" s="111">
        <v>15</v>
      </c>
      <c r="AE214" s="111">
        <v>15</v>
      </c>
      <c r="AF214" s="112">
        <v>15</v>
      </c>
      <c r="AG214" s="113"/>
      <c r="AH214" s="114">
        <f>AH213</f>
        <v>0</v>
      </c>
      <c r="AI214" s="112"/>
      <c r="AJ214" s="72">
        <v>85.6</v>
      </c>
      <c r="AK214" s="115">
        <f t="shared" si="196"/>
        <v>225</v>
      </c>
      <c r="AL214" s="115">
        <f t="shared" si="197"/>
        <v>3375</v>
      </c>
      <c r="AM214" s="116">
        <f t="shared" si="198"/>
        <v>0</v>
      </c>
      <c r="AN214" s="41">
        <f>AJ214*1000*IF((Calibration!H$6&lt;AJ214)*AND(AJ214&lt;Calibration!F$7),Calibration!H$6,IF((Calibration!F$7&lt;AJ214)*AND(AJ214&lt;Calibration!F$9),Calibration!H$8,IF((Calibration!F$9&lt;AJ214)*AND(AJ214&lt;Calibration!F$11),Calibration!H$10,IF((Calibration!F$11&lt;AJ214)*AND(AJ214&lt;Calibration!F$13),Calibration!H$12,IF((Calibration!F$13&lt;AJ214)*AND(AJ214&lt;Calibration!F$15),Calibration!H$14,IF((Calibration!F$15&lt;AJ214)*AND(AJ214&lt;Calibration!F$17),Calibration!H$16,IF((Calibration!F$17&lt;AJ214)*AND(AJ214&lt;Calibration!F$19),Calibration!H$18,IF((Calibration!F$19&lt;AJ214)*AND(AJ214&lt;Calibration!F$21),Calibration!H$20,IF((Calibration!F$21&lt;AJ214)*AND(AJ214&lt;Calibration!F$23),Calibration!H$22,IF((Calibration!F$23&lt;AJ214)*AND(AJ214&lt;Calibration!F$25),Calibration!H$24,Calibration!H$26))))))))))</f>
        <v>87083.733333333337</v>
      </c>
      <c r="AO214" s="117">
        <f t="shared" si="199"/>
        <v>387.03881481481483</v>
      </c>
      <c r="AP214" s="118"/>
      <c r="AQ214" s="119">
        <f>P211/O211</f>
        <v>0</v>
      </c>
      <c r="AR214" s="120"/>
      <c r="AS214" s="121">
        <f>(((AA213+AA214)/2)-((AA211+AA212)/2))/((AA211+AA212)/2)*100</f>
        <v>23.054591538947271</v>
      </c>
      <c r="AT214" s="120"/>
      <c r="AU214" s="121"/>
      <c r="AV214" s="122"/>
      <c r="AW214" s="111"/>
      <c r="AX214" s="121"/>
      <c r="AY214" s="121"/>
      <c r="AZ214" s="123"/>
      <c r="BA214" s="121"/>
      <c r="BB214" s="121"/>
      <c r="BC214" s="124"/>
    </row>
    <row r="215" spans="1:55" ht="15" thickBot="1" x14ac:dyDescent="0.55000000000000004">
      <c r="A215" s="166">
        <v>54</v>
      </c>
      <c r="B215" s="153"/>
      <c r="C215" s="163"/>
      <c r="D215" s="153"/>
      <c r="E215" s="164"/>
      <c r="F215" s="157"/>
      <c r="G215" s="153"/>
      <c r="H215" s="153"/>
      <c r="I215" s="153"/>
      <c r="J215" s="153"/>
      <c r="K215" s="153"/>
      <c r="L215" s="153"/>
      <c r="M215" s="165"/>
      <c r="N215" s="157" t="s">
        <v>70</v>
      </c>
      <c r="O215" s="153">
        <v>11</v>
      </c>
      <c r="P215" s="153"/>
      <c r="Q215" s="153"/>
      <c r="R215" s="153"/>
      <c r="S215" s="151"/>
      <c r="T215" s="151"/>
      <c r="U215" s="151"/>
      <c r="V215" s="151"/>
      <c r="W215" s="151"/>
      <c r="X215" s="157"/>
      <c r="Y215" s="153"/>
      <c r="Z215" s="154">
        <f>LOOKUP(N215,$BU$4:$BU$14,$BT$4:$BT$14)</f>
        <v>40</v>
      </c>
      <c r="AA215" s="34">
        <f t="shared" si="204"/>
        <v>27.785175466666669</v>
      </c>
      <c r="AB215" s="35">
        <f t="shared" ref="AB215" si="224">AA215/Z215</f>
        <v>0.69462938666666674</v>
      </c>
      <c r="AC215" s="36"/>
      <c r="AD215" s="37">
        <v>15</v>
      </c>
      <c r="AE215" s="37">
        <v>15</v>
      </c>
      <c r="AF215" s="93">
        <v>15</v>
      </c>
      <c r="AG215" s="39"/>
      <c r="AH215" s="40">
        <f>AC215-C215</f>
        <v>0</v>
      </c>
      <c r="AI215" s="38"/>
      <c r="AJ215" s="38">
        <v>73.7</v>
      </c>
      <c r="AK215" s="41">
        <f t="shared" si="196"/>
        <v>225</v>
      </c>
      <c r="AL215" s="41">
        <f t="shared" si="197"/>
        <v>3375</v>
      </c>
      <c r="AM215" s="35">
        <f t="shared" si="198"/>
        <v>0</v>
      </c>
      <c r="AN215" s="41">
        <f>AJ215*1000*IF((Calibration!H$6&lt;AJ215)*AND(AJ215&lt;Calibration!F$7),Calibration!H$6,IF((Calibration!F$7&lt;AJ215)*AND(AJ215&lt;Calibration!F$9),Calibration!H$8,IF((Calibration!F$9&lt;AJ215)*AND(AJ215&lt;Calibration!F$11),Calibration!H$10,IF((Calibration!F$11&lt;AJ215)*AND(AJ215&lt;Calibration!F$13),Calibration!H$12,IF((Calibration!F$13&lt;AJ215)*AND(AJ215&lt;Calibration!F$15),Calibration!H$14,IF((Calibration!F$15&lt;AJ215)*AND(AJ215&lt;Calibration!F$17),Calibration!H$16,IF((Calibration!F$17&lt;AJ215)*AND(AJ215&lt;Calibration!F$19),Calibration!H$18,IF((Calibration!F$19&lt;AJ215)*AND(AJ215&lt;Calibration!F$21),Calibration!H$20,IF((Calibration!F$21&lt;AJ215)*AND(AJ215&lt;Calibration!F$23),Calibration!H$22,IF((Calibration!F$23&lt;AJ215)*AND(AJ215&lt;Calibration!F$25),Calibration!H$24,Calibration!H$26))))))))))</f>
        <v>74977.466666666674</v>
      </c>
      <c r="AO215" s="42">
        <f t="shared" si="199"/>
        <v>333.23318518518522</v>
      </c>
      <c r="AP215" s="43"/>
      <c r="AQ215" s="34">
        <f>P215/O215</f>
        <v>0</v>
      </c>
      <c r="AR215" s="45"/>
      <c r="AS215" s="47">
        <f>(((AA217+AA218)/2)-((AA215+AA216)/2))/((AA215+AA216)/2)*100</f>
        <v>23.135016520322939</v>
      </c>
      <c r="AT215" s="45"/>
      <c r="AU215" s="47"/>
      <c r="AV215" s="48"/>
      <c r="AW215" s="37"/>
      <c r="AX215" s="47"/>
      <c r="AY215" s="47"/>
      <c r="AZ215" s="49"/>
      <c r="BA215" s="47"/>
      <c r="BB215" s="47"/>
      <c r="BC215" s="50"/>
    </row>
    <row r="216" spans="1:55" ht="15" thickBot="1" x14ac:dyDescent="0.55000000000000004">
      <c r="A216" s="162"/>
      <c r="B216" s="153"/>
      <c r="C216" s="163"/>
      <c r="D216" s="153"/>
      <c r="E216" s="164"/>
      <c r="F216" s="158"/>
      <c r="G216" s="153"/>
      <c r="H216" s="153"/>
      <c r="I216" s="153"/>
      <c r="J216" s="153"/>
      <c r="K216" s="153"/>
      <c r="L216" s="153"/>
      <c r="M216" s="165"/>
      <c r="N216" s="158"/>
      <c r="O216" s="153"/>
      <c r="P216" s="153"/>
      <c r="Q216" s="153"/>
      <c r="R216" s="153"/>
      <c r="S216" s="150"/>
      <c r="T216" s="150"/>
      <c r="U216" s="150"/>
      <c r="V216" s="150"/>
      <c r="W216" s="150"/>
      <c r="X216" s="159"/>
      <c r="Y216" s="153"/>
      <c r="Z216" s="154"/>
      <c r="AA216" s="34">
        <f t="shared" si="204"/>
        <v>28.006954133333338</v>
      </c>
      <c r="AB216" s="52">
        <f t="shared" ref="AB216" si="225">AA216/Z215</f>
        <v>0.70017385333333348</v>
      </c>
      <c r="AC216" s="53"/>
      <c r="AD216" s="54">
        <v>15</v>
      </c>
      <c r="AE216" s="54">
        <v>15</v>
      </c>
      <c r="AF216" s="72">
        <v>15</v>
      </c>
      <c r="AG216" s="56"/>
      <c r="AH216" s="57">
        <f>AC216-C215</f>
        <v>0</v>
      </c>
      <c r="AI216" s="55"/>
      <c r="AJ216" s="55">
        <v>74.2</v>
      </c>
      <c r="AK216" s="58">
        <f t="shared" si="196"/>
        <v>225</v>
      </c>
      <c r="AL216" s="58">
        <f t="shared" si="197"/>
        <v>3375</v>
      </c>
      <c r="AM216" s="52">
        <f t="shared" si="198"/>
        <v>0</v>
      </c>
      <c r="AN216" s="41">
        <f>AJ216*1000*IF((Calibration!H$6&lt;AJ216)*AND(AJ216&lt;Calibration!F$7),Calibration!H$6,IF((Calibration!F$7&lt;AJ216)*AND(AJ216&lt;Calibration!F$9),Calibration!H$8,IF((Calibration!F$9&lt;AJ216)*AND(AJ216&lt;Calibration!F$11),Calibration!H$10,IF((Calibration!F$11&lt;AJ216)*AND(AJ216&lt;Calibration!F$13),Calibration!H$12,IF((Calibration!F$13&lt;AJ216)*AND(AJ216&lt;Calibration!F$15),Calibration!H$14,IF((Calibration!F$15&lt;AJ216)*AND(AJ216&lt;Calibration!F$17),Calibration!H$16,IF((Calibration!F$17&lt;AJ216)*AND(AJ216&lt;Calibration!F$19),Calibration!H$18,IF((Calibration!F$19&lt;AJ216)*AND(AJ216&lt;Calibration!F$21),Calibration!H$20,IF((Calibration!F$21&lt;AJ216)*AND(AJ216&lt;Calibration!F$23),Calibration!H$22,IF((Calibration!F$23&lt;AJ216)*AND(AJ216&lt;Calibration!F$25),Calibration!H$24,Calibration!H$26))))))))))</f>
        <v>75486.133333333346</v>
      </c>
      <c r="AO216" s="59">
        <f t="shared" si="199"/>
        <v>335.49392592592596</v>
      </c>
      <c r="AP216" s="109"/>
      <c r="AQ216" s="94">
        <f>P215/O215</f>
        <v>0</v>
      </c>
      <c r="AR216" s="62"/>
      <c r="AS216" s="64">
        <f>(((AA217+AA218)/2)-((AA215+AA216)/2))/((AA215+AA216)/2)*100</f>
        <v>23.135016520322939</v>
      </c>
      <c r="AT216" s="62"/>
      <c r="AU216" s="64"/>
      <c r="AV216" s="65"/>
      <c r="AW216" s="54"/>
      <c r="AX216" s="64"/>
      <c r="AY216" s="64"/>
      <c r="AZ216" s="66"/>
      <c r="BA216" s="64"/>
      <c r="BB216" s="64"/>
      <c r="BC216" s="67"/>
    </row>
    <row r="217" spans="1:55" ht="15" thickBot="1" x14ac:dyDescent="0.55000000000000004">
      <c r="A217" s="162"/>
      <c r="B217" s="153"/>
      <c r="C217" s="163"/>
      <c r="D217" s="153"/>
      <c r="E217" s="164"/>
      <c r="F217" s="158"/>
      <c r="G217" s="153"/>
      <c r="H217" s="153"/>
      <c r="I217" s="153"/>
      <c r="J217" s="153"/>
      <c r="K217" s="153"/>
      <c r="L217" s="153"/>
      <c r="M217" s="165"/>
      <c r="N217" s="158"/>
      <c r="O217" s="153"/>
      <c r="P217" s="153"/>
      <c r="Q217" s="153"/>
      <c r="R217" s="153"/>
      <c r="S217" s="150"/>
      <c r="T217" s="150"/>
      <c r="U217" s="150"/>
      <c r="V217" s="150"/>
      <c r="W217" s="150"/>
      <c r="X217" s="155"/>
      <c r="Y217" s="153"/>
      <c r="Z217" s="154"/>
      <c r="AA217" s="34">
        <f t="shared" si="204"/>
        <v>33.462709333333336</v>
      </c>
      <c r="AB217" s="52">
        <f t="shared" ref="AB217" si="226">AA217/Z215</f>
        <v>0.83656773333333345</v>
      </c>
      <c r="AC217" s="53"/>
      <c r="AD217" s="54">
        <v>15</v>
      </c>
      <c r="AE217" s="54">
        <v>15</v>
      </c>
      <c r="AF217" s="72">
        <v>15</v>
      </c>
      <c r="AG217" s="56"/>
      <c r="AH217" s="57">
        <f>AC217-C215</f>
        <v>0</v>
      </c>
      <c r="AI217" s="55"/>
      <c r="AJ217" s="55">
        <v>86.5</v>
      </c>
      <c r="AK217" s="58">
        <f t="shared" si="196"/>
        <v>225</v>
      </c>
      <c r="AL217" s="58">
        <f t="shared" si="197"/>
        <v>3375</v>
      </c>
      <c r="AM217" s="52">
        <f t="shared" si="198"/>
        <v>0</v>
      </c>
      <c r="AN217" s="41">
        <f>AJ217*1000*IF((Calibration!H$6&lt;AJ217)*AND(AJ217&lt;Calibration!F$7),Calibration!H$6,IF((Calibration!F$7&lt;AJ217)*AND(AJ217&lt;Calibration!F$9),Calibration!H$8,IF((Calibration!F$9&lt;AJ217)*AND(AJ217&lt;Calibration!F$11),Calibration!H$10,IF((Calibration!F$11&lt;AJ217)*AND(AJ217&lt;Calibration!F$13),Calibration!H$12,IF((Calibration!F$13&lt;AJ217)*AND(AJ217&lt;Calibration!F$15),Calibration!H$14,IF((Calibration!F$15&lt;AJ217)*AND(AJ217&lt;Calibration!F$17),Calibration!H$16,IF((Calibration!F$17&lt;AJ217)*AND(AJ217&lt;Calibration!F$19),Calibration!H$18,IF((Calibration!F$19&lt;AJ217)*AND(AJ217&lt;Calibration!F$21),Calibration!H$20,IF((Calibration!F$21&lt;AJ217)*AND(AJ217&lt;Calibration!F$23),Calibration!H$22,IF((Calibration!F$23&lt;AJ217)*AND(AJ217&lt;Calibration!F$25),Calibration!H$24,Calibration!H$26))))))))))</f>
        <v>87999.333333333343</v>
      </c>
      <c r="AO217" s="59">
        <f t="shared" si="199"/>
        <v>391.10814814814819</v>
      </c>
      <c r="AP217" s="109"/>
      <c r="AQ217" s="94">
        <f>P215/O215</f>
        <v>0</v>
      </c>
      <c r="AR217" s="62"/>
      <c r="AS217" s="64">
        <f>(((AA217+AA218)/2)-((AA215+AA216)/2))/((AA215+AA216)/2)*100</f>
        <v>23.135016520322939</v>
      </c>
      <c r="AT217" s="62"/>
      <c r="AU217" s="64"/>
      <c r="AV217" s="65"/>
      <c r="AW217" s="54"/>
      <c r="AX217" s="64"/>
      <c r="AY217" s="64"/>
      <c r="AZ217" s="66"/>
      <c r="BA217" s="64"/>
      <c r="BB217" s="64"/>
      <c r="BC217" s="67"/>
    </row>
    <row r="218" spans="1:55" ht="15" thickBot="1" x14ac:dyDescent="0.55000000000000004">
      <c r="A218" s="167"/>
      <c r="B218" s="153"/>
      <c r="C218" s="163"/>
      <c r="D218" s="153"/>
      <c r="E218" s="164"/>
      <c r="F218" s="156"/>
      <c r="G218" s="153"/>
      <c r="H218" s="153"/>
      <c r="I218" s="153"/>
      <c r="J218" s="153"/>
      <c r="K218" s="153"/>
      <c r="L218" s="153"/>
      <c r="M218" s="165"/>
      <c r="N218" s="156"/>
      <c r="O218" s="153"/>
      <c r="P218" s="153"/>
      <c r="Q218" s="153"/>
      <c r="R218" s="153"/>
      <c r="S218" s="152"/>
      <c r="T218" s="152"/>
      <c r="U218" s="152"/>
      <c r="V218" s="152"/>
      <c r="W218" s="152"/>
      <c r="X218" s="156"/>
      <c r="Y218" s="153"/>
      <c r="Z218" s="154"/>
      <c r="AA218" s="34">
        <f t="shared" si="204"/>
        <v>35.236938666666667</v>
      </c>
      <c r="AB218" s="87">
        <f t="shared" ref="AB218" si="227">AA218/Z215</f>
        <v>0.88092346666666665</v>
      </c>
      <c r="AC218" s="70"/>
      <c r="AD218" s="71">
        <v>15</v>
      </c>
      <c r="AE218" s="71">
        <v>15</v>
      </c>
      <c r="AF218" s="72">
        <v>15</v>
      </c>
      <c r="AG218" s="73"/>
      <c r="AH218" s="74">
        <f>AH217</f>
        <v>0</v>
      </c>
      <c r="AI218" s="72"/>
      <c r="AJ218" s="72">
        <v>90.5</v>
      </c>
      <c r="AK218" s="75">
        <f t="shared" si="196"/>
        <v>225</v>
      </c>
      <c r="AL218" s="75">
        <f t="shared" si="197"/>
        <v>3375</v>
      </c>
      <c r="AM218" s="69">
        <f t="shared" si="198"/>
        <v>0</v>
      </c>
      <c r="AN218" s="41">
        <f>AJ218*1000*IF((Calibration!H$6&lt;AJ218)*AND(AJ218&lt;Calibration!F$7),Calibration!H$6,IF((Calibration!F$7&lt;AJ218)*AND(AJ218&lt;Calibration!F$9),Calibration!H$8,IF((Calibration!F$9&lt;AJ218)*AND(AJ218&lt;Calibration!F$11),Calibration!H$10,IF((Calibration!F$11&lt;AJ218)*AND(AJ218&lt;Calibration!F$13),Calibration!H$12,IF((Calibration!F$13&lt;AJ218)*AND(AJ218&lt;Calibration!F$15),Calibration!H$14,IF((Calibration!F$15&lt;AJ218)*AND(AJ218&lt;Calibration!F$17),Calibration!H$16,IF((Calibration!F$17&lt;AJ218)*AND(AJ218&lt;Calibration!F$19),Calibration!H$18,IF((Calibration!F$19&lt;AJ218)*AND(AJ218&lt;Calibration!F$21),Calibration!H$20,IF((Calibration!F$21&lt;AJ218)*AND(AJ218&lt;Calibration!F$23),Calibration!H$22,IF((Calibration!F$23&lt;AJ218)*AND(AJ218&lt;Calibration!F$25),Calibration!H$24,Calibration!H$26))))))))))</f>
        <v>92068.666666666672</v>
      </c>
      <c r="AO218" s="76">
        <f t="shared" si="199"/>
        <v>409.19407407407408</v>
      </c>
      <c r="AP218" s="88"/>
      <c r="AQ218" s="89">
        <f>P215/O215</f>
        <v>0</v>
      </c>
      <c r="AR218" s="79"/>
      <c r="AS218" s="81">
        <f>(((AA217+AA218)/2)-((AA215+AA216)/2))/((AA215+AA216)/2)*100</f>
        <v>23.135016520322939</v>
      </c>
      <c r="AT218" s="79"/>
      <c r="AU218" s="81"/>
      <c r="AV218" s="82"/>
      <c r="AW218" s="71"/>
      <c r="AX218" s="81"/>
      <c r="AY218" s="81"/>
      <c r="AZ218" s="83"/>
      <c r="BA218" s="81"/>
      <c r="BB218" s="81"/>
      <c r="BC218" s="84"/>
    </row>
    <row r="219" spans="1:55" ht="15" thickBot="1" x14ac:dyDescent="0.55000000000000004">
      <c r="A219" s="162">
        <v>55</v>
      </c>
      <c r="B219" s="156"/>
      <c r="C219" s="168"/>
      <c r="D219" s="156"/>
      <c r="E219" s="170"/>
      <c r="F219" s="158"/>
      <c r="G219" s="156"/>
      <c r="H219" s="156"/>
      <c r="I219" s="156"/>
      <c r="J219" s="156"/>
      <c r="K219" s="156"/>
      <c r="L219" s="156"/>
      <c r="M219" s="172"/>
      <c r="N219" s="158" t="s">
        <v>70</v>
      </c>
      <c r="O219" s="156">
        <v>11</v>
      </c>
      <c r="P219" s="156"/>
      <c r="Q219" s="156"/>
      <c r="R219" s="156"/>
      <c r="S219" s="150"/>
      <c r="T219" s="150"/>
      <c r="U219" s="150"/>
      <c r="V219" s="150"/>
      <c r="W219" s="150"/>
      <c r="X219" s="158"/>
      <c r="Y219" s="156"/>
      <c r="Z219" s="160">
        <f>LOOKUP(N219,$BU$4:$BU$14,$BT$4:$BT$14)</f>
        <v>40</v>
      </c>
      <c r="AA219" s="34">
        <f t="shared" si="204"/>
        <v>30.934432533333339</v>
      </c>
      <c r="AB219" s="35">
        <f t="shared" ref="AB219" si="228">AA219/Z219</f>
        <v>0.77336081333333351</v>
      </c>
      <c r="AC219" s="96"/>
      <c r="AD219" s="97">
        <v>15</v>
      </c>
      <c r="AE219" s="97">
        <v>15</v>
      </c>
      <c r="AF219" s="98">
        <v>15</v>
      </c>
      <c r="AG219" s="99"/>
      <c r="AH219" s="100">
        <f>AC219-C219</f>
        <v>0</v>
      </c>
      <c r="AI219" s="101"/>
      <c r="AJ219" s="38">
        <v>80.8</v>
      </c>
      <c r="AK219" s="102">
        <f t="shared" si="196"/>
        <v>225</v>
      </c>
      <c r="AL219" s="102">
        <f t="shared" si="197"/>
        <v>3375</v>
      </c>
      <c r="AM219" s="95">
        <f t="shared" si="198"/>
        <v>0</v>
      </c>
      <c r="AN219" s="41">
        <f>AJ219*1000*IF((Calibration!H$6&lt;AJ219)*AND(AJ219&lt;Calibration!F$7),Calibration!H$6,IF((Calibration!F$7&lt;AJ219)*AND(AJ219&lt;Calibration!F$9),Calibration!H$8,IF((Calibration!F$9&lt;AJ219)*AND(AJ219&lt;Calibration!F$11),Calibration!H$10,IF((Calibration!F$11&lt;AJ219)*AND(AJ219&lt;Calibration!F$13),Calibration!H$12,IF((Calibration!F$13&lt;AJ219)*AND(AJ219&lt;Calibration!F$15),Calibration!H$14,IF((Calibration!F$15&lt;AJ219)*AND(AJ219&lt;Calibration!F$17),Calibration!H$16,IF((Calibration!F$17&lt;AJ219)*AND(AJ219&lt;Calibration!F$19),Calibration!H$18,IF((Calibration!F$19&lt;AJ219)*AND(AJ219&lt;Calibration!F$21),Calibration!H$20,IF((Calibration!F$21&lt;AJ219)*AND(AJ219&lt;Calibration!F$23),Calibration!H$22,IF((Calibration!F$23&lt;AJ219)*AND(AJ219&lt;Calibration!F$25),Calibration!H$24,Calibration!H$26))))))))))</f>
        <v>82200.53333333334</v>
      </c>
      <c r="AO219" s="103">
        <f t="shared" si="199"/>
        <v>365.33570370370376</v>
      </c>
      <c r="AP219" s="43"/>
      <c r="AQ219" s="34">
        <f>P219/O219</f>
        <v>0</v>
      </c>
      <c r="AR219" s="104"/>
      <c r="AS219" s="105">
        <f>(((AA221+AA222)/2)-((AA219+AA220)/2))/((AA219+AA220)/2)*100</f>
        <v>22.548184076614078</v>
      </c>
      <c r="AT219" s="104"/>
      <c r="AU219" s="105"/>
      <c r="AV219" s="106"/>
      <c r="AW219" s="97"/>
      <c r="AX219" s="105"/>
      <c r="AY219" s="105"/>
      <c r="AZ219" s="107"/>
      <c r="BA219" s="105"/>
      <c r="BB219" s="105"/>
      <c r="BC219" s="108"/>
    </row>
    <row r="220" spans="1:55" ht="15" thickBot="1" x14ac:dyDescent="0.55000000000000004">
      <c r="A220" s="162"/>
      <c r="B220" s="153"/>
      <c r="C220" s="163"/>
      <c r="D220" s="153"/>
      <c r="E220" s="164"/>
      <c r="F220" s="158"/>
      <c r="G220" s="153"/>
      <c r="H220" s="153"/>
      <c r="I220" s="153"/>
      <c r="J220" s="153"/>
      <c r="K220" s="153"/>
      <c r="L220" s="153"/>
      <c r="M220" s="165"/>
      <c r="N220" s="158"/>
      <c r="O220" s="153"/>
      <c r="P220" s="153"/>
      <c r="Q220" s="153"/>
      <c r="R220" s="153"/>
      <c r="S220" s="150"/>
      <c r="T220" s="150"/>
      <c r="U220" s="150"/>
      <c r="V220" s="150"/>
      <c r="W220" s="150"/>
      <c r="X220" s="159"/>
      <c r="Y220" s="153"/>
      <c r="Z220" s="154"/>
      <c r="AA220" s="34">
        <f t="shared" si="204"/>
        <v>30.047317866666667</v>
      </c>
      <c r="AB220" s="52">
        <f t="shared" ref="AB220" si="229">AA220/Z219</f>
        <v>0.75118294666666663</v>
      </c>
      <c r="AC220" s="53"/>
      <c r="AD220" s="54">
        <v>15</v>
      </c>
      <c r="AE220" s="54">
        <v>15</v>
      </c>
      <c r="AF220" s="72">
        <v>15</v>
      </c>
      <c r="AG220" s="56"/>
      <c r="AH220" s="57">
        <f>AC220-C219</f>
        <v>0</v>
      </c>
      <c r="AI220" s="55"/>
      <c r="AJ220" s="55">
        <v>78.8</v>
      </c>
      <c r="AK220" s="58">
        <f t="shared" si="196"/>
        <v>225</v>
      </c>
      <c r="AL220" s="58">
        <f t="shared" si="197"/>
        <v>3375</v>
      </c>
      <c r="AM220" s="52">
        <f t="shared" si="198"/>
        <v>0</v>
      </c>
      <c r="AN220" s="41">
        <f>AJ220*1000*IF((Calibration!H$6&lt;AJ220)*AND(AJ220&lt;Calibration!F$7),Calibration!H$6,IF((Calibration!F$7&lt;AJ220)*AND(AJ220&lt;Calibration!F$9),Calibration!H$8,IF((Calibration!F$9&lt;AJ220)*AND(AJ220&lt;Calibration!F$11),Calibration!H$10,IF((Calibration!F$11&lt;AJ220)*AND(AJ220&lt;Calibration!F$13),Calibration!H$12,IF((Calibration!F$13&lt;AJ220)*AND(AJ220&lt;Calibration!F$15),Calibration!H$14,IF((Calibration!F$15&lt;AJ220)*AND(AJ220&lt;Calibration!F$17),Calibration!H$16,IF((Calibration!F$17&lt;AJ220)*AND(AJ220&lt;Calibration!F$19),Calibration!H$18,IF((Calibration!F$19&lt;AJ220)*AND(AJ220&lt;Calibration!F$21),Calibration!H$20,IF((Calibration!F$21&lt;AJ220)*AND(AJ220&lt;Calibration!F$23),Calibration!H$22,IF((Calibration!F$23&lt;AJ220)*AND(AJ220&lt;Calibration!F$25),Calibration!H$24,Calibration!H$26))))))))))</f>
        <v>80165.866666666669</v>
      </c>
      <c r="AO220" s="59">
        <f t="shared" si="199"/>
        <v>356.29274074074073</v>
      </c>
      <c r="AP220" s="109"/>
      <c r="AQ220" s="94">
        <f>P219/O219</f>
        <v>0</v>
      </c>
      <c r="AR220" s="62"/>
      <c r="AS220" s="64">
        <f>(((AA221+AA222)/2)-((AA219+AA220)/2))/((AA219+AA220)/2)*100</f>
        <v>22.548184076614078</v>
      </c>
      <c r="AT220" s="62"/>
      <c r="AU220" s="64"/>
      <c r="AV220" s="65"/>
      <c r="AW220" s="54"/>
      <c r="AX220" s="64"/>
      <c r="AY220" s="64"/>
      <c r="AZ220" s="66"/>
      <c r="BA220" s="64"/>
      <c r="BB220" s="64"/>
      <c r="BC220" s="67"/>
    </row>
    <row r="221" spans="1:55" ht="15" thickBot="1" x14ac:dyDescent="0.55000000000000004">
      <c r="A221" s="162"/>
      <c r="B221" s="153"/>
      <c r="C221" s="163"/>
      <c r="D221" s="153"/>
      <c r="E221" s="164"/>
      <c r="F221" s="158"/>
      <c r="G221" s="153"/>
      <c r="H221" s="153"/>
      <c r="I221" s="153"/>
      <c r="J221" s="153"/>
      <c r="K221" s="153"/>
      <c r="L221" s="153"/>
      <c r="M221" s="165"/>
      <c r="N221" s="158"/>
      <c r="O221" s="153"/>
      <c r="P221" s="153"/>
      <c r="Q221" s="153"/>
      <c r="R221" s="153"/>
      <c r="S221" s="150"/>
      <c r="T221" s="150"/>
      <c r="U221" s="150"/>
      <c r="V221" s="150"/>
      <c r="W221" s="150"/>
      <c r="X221" s="155"/>
      <c r="Y221" s="153"/>
      <c r="Z221" s="154"/>
      <c r="AA221" s="34">
        <f t="shared" si="204"/>
        <v>37.632148266666675</v>
      </c>
      <c r="AB221" s="52">
        <f t="shared" ref="AB221" si="230">AA221/Z219</f>
        <v>0.94080370666666691</v>
      </c>
      <c r="AC221" s="53"/>
      <c r="AD221" s="54">
        <v>15</v>
      </c>
      <c r="AE221" s="54">
        <v>15</v>
      </c>
      <c r="AF221" s="72">
        <v>15</v>
      </c>
      <c r="AG221" s="56"/>
      <c r="AH221" s="57">
        <f>AC221-C219</f>
        <v>0</v>
      </c>
      <c r="AI221" s="55"/>
      <c r="AJ221" s="55">
        <v>95.9</v>
      </c>
      <c r="AK221" s="58">
        <f t="shared" si="196"/>
        <v>225</v>
      </c>
      <c r="AL221" s="58">
        <f t="shared" si="197"/>
        <v>3375</v>
      </c>
      <c r="AM221" s="52">
        <f t="shared" si="198"/>
        <v>0</v>
      </c>
      <c r="AN221" s="41">
        <f>AJ221*1000*IF((Calibration!H$6&lt;AJ221)*AND(AJ221&lt;Calibration!F$7),Calibration!H$6,IF((Calibration!F$7&lt;AJ221)*AND(AJ221&lt;Calibration!F$9),Calibration!H$8,IF((Calibration!F$9&lt;AJ221)*AND(AJ221&lt;Calibration!F$11),Calibration!H$10,IF((Calibration!F$11&lt;AJ221)*AND(AJ221&lt;Calibration!F$13),Calibration!H$12,IF((Calibration!F$13&lt;AJ221)*AND(AJ221&lt;Calibration!F$15),Calibration!H$14,IF((Calibration!F$15&lt;AJ221)*AND(AJ221&lt;Calibration!F$17),Calibration!H$16,IF((Calibration!F$17&lt;AJ221)*AND(AJ221&lt;Calibration!F$19),Calibration!H$18,IF((Calibration!F$19&lt;AJ221)*AND(AJ221&lt;Calibration!F$21),Calibration!H$20,IF((Calibration!F$21&lt;AJ221)*AND(AJ221&lt;Calibration!F$23),Calibration!H$22,IF((Calibration!F$23&lt;AJ221)*AND(AJ221&lt;Calibration!F$25),Calibration!H$24,Calibration!H$26))))))))))</f>
        <v>97562.266666666677</v>
      </c>
      <c r="AO221" s="59">
        <f t="shared" si="199"/>
        <v>433.61007407407413</v>
      </c>
      <c r="AP221" s="109"/>
      <c r="AQ221" s="94">
        <f>P219/O219</f>
        <v>0</v>
      </c>
      <c r="AR221" s="62"/>
      <c r="AS221" s="64">
        <f>(((AA221+AA222)/2)-((AA219+AA220)/2))/((AA219+AA220)/2)*100</f>
        <v>22.548184076614078</v>
      </c>
      <c r="AT221" s="62"/>
      <c r="AU221" s="64"/>
      <c r="AV221" s="65"/>
      <c r="AW221" s="54"/>
      <c r="AX221" s="64"/>
      <c r="AY221" s="64"/>
      <c r="AZ221" s="66"/>
      <c r="BA221" s="64"/>
      <c r="BB221" s="64"/>
      <c r="BC221" s="67"/>
    </row>
    <row r="222" spans="1:55" ht="15" thickBot="1" x14ac:dyDescent="0.55000000000000004">
      <c r="A222" s="162"/>
      <c r="B222" s="157"/>
      <c r="C222" s="169"/>
      <c r="D222" s="157"/>
      <c r="E222" s="171"/>
      <c r="F222" s="158"/>
      <c r="G222" s="157"/>
      <c r="H222" s="157"/>
      <c r="I222" s="157"/>
      <c r="J222" s="157"/>
      <c r="K222" s="157"/>
      <c r="L222" s="157"/>
      <c r="M222" s="173"/>
      <c r="N222" s="158"/>
      <c r="O222" s="157"/>
      <c r="P222" s="157"/>
      <c r="Q222" s="157"/>
      <c r="R222" s="157"/>
      <c r="S222" s="150"/>
      <c r="T222" s="150"/>
      <c r="U222" s="150"/>
      <c r="V222" s="150"/>
      <c r="W222" s="150"/>
      <c r="X222" s="158"/>
      <c r="Y222" s="157"/>
      <c r="Z222" s="161"/>
      <c r="AA222" s="34">
        <f t="shared" si="204"/>
        <v>37.099879466666671</v>
      </c>
      <c r="AB222" s="87">
        <f t="shared" ref="AB222" si="231">AA222/Z219</f>
        <v>0.9274969866666668</v>
      </c>
      <c r="AC222" s="110"/>
      <c r="AD222" s="111">
        <v>15</v>
      </c>
      <c r="AE222" s="111">
        <v>15</v>
      </c>
      <c r="AF222" s="112">
        <v>15</v>
      </c>
      <c r="AG222" s="113"/>
      <c r="AH222" s="114">
        <f>AH221</f>
        <v>0</v>
      </c>
      <c r="AI222" s="112"/>
      <c r="AJ222" s="72">
        <v>94.7</v>
      </c>
      <c r="AK222" s="115">
        <f t="shared" si="196"/>
        <v>225</v>
      </c>
      <c r="AL222" s="115">
        <f t="shared" si="197"/>
        <v>3375</v>
      </c>
      <c r="AM222" s="116">
        <f t="shared" si="198"/>
        <v>0</v>
      </c>
      <c r="AN222" s="41">
        <f>AJ222*1000*IF((Calibration!H$6&lt;AJ222)*AND(AJ222&lt;Calibration!F$7),Calibration!H$6,IF((Calibration!F$7&lt;AJ222)*AND(AJ222&lt;Calibration!F$9),Calibration!H$8,IF((Calibration!F$9&lt;AJ222)*AND(AJ222&lt;Calibration!F$11),Calibration!H$10,IF((Calibration!F$11&lt;AJ222)*AND(AJ222&lt;Calibration!F$13),Calibration!H$12,IF((Calibration!F$13&lt;AJ222)*AND(AJ222&lt;Calibration!F$15),Calibration!H$14,IF((Calibration!F$15&lt;AJ222)*AND(AJ222&lt;Calibration!F$17),Calibration!H$16,IF((Calibration!F$17&lt;AJ222)*AND(AJ222&lt;Calibration!F$19),Calibration!H$18,IF((Calibration!F$19&lt;AJ222)*AND(AJ222&lt;Calibration!F$21),Calibration!H$20,IF((Calibration!F$21&lt;AJ222)*AND(AJ222&lt;Calibration!F$23),Calibration!H$22,IF((Calibration!F$23&lt;AJ222)*AND(AJ222&lt;Calibration!F$25),Calibration!H$24,Calibration!H$26))))))))))</f>
        <v>96341.466666666674</v>
      </c>
      <c r="AO222" s="117">
        <f t="shared" si="199"/>
        <v>428.18429629629634</v>
      </c>
      <c r="AP222" s="118"/>
      <c r="AQ222" s="119">
        <f>P219/O219</f>
        <v>0</v>
      </c>
      <c r="AR222" s="120"/>
      <c r="AS222" s="121">
        <f>(((AA221+AA222)/2)-((AA219+AA220)/2))/((AA219+AA220)/2)*100</f>
        <v>22.548184076614078</v>
      </c>
      <c r="AT222" s="120"/>
      <c r="AU222" s="121"/>
      <c r="AV222" s="122"/>
      <c r="AW222" s="111"/>
      <c r="AX222" s="121"/>
      <c r="AY222" s="121"/>
      <c r="AZ222" s="123"/>
      <c r="BA222" s="121"/>
      <c r="BB222" s="121"/>
      <c r="BC222" s="124"/>
    </row>
    <row r="223" spans="1:55" ht="15" thickBot="1" x14ac:dyDescent="0.55000000000000004">
      <c r="A223" s="166">
        <v>56</v>
      </c>
      <c r="B223" s="153"/>
      <c r="C223" s="163"/>
      <c r="D223" s="153"/>
      <c r="E223" s="164"/>
      <c r="F223" s="157"/>
      <c r="G223" s="153"/>
      <c r="H223" s="153"/>
      <c r="I223" s="153"/>
      <c r="J223" s="153"/>
      <c r="K223" s="153"/>
      <c r="L223" s="153"/>
      <c r="M223" s="165"/>
      <c r="N223" s="157" t="s">
        <v>72</v>
      </c>
      <c r="O223" s="153">
        <v>11</v>
      </c>
      <c r="P223" s="153"/>
      <c r="Q223" s="153"/>
      <c r="R223" s="153"/>
      <c r="S223" s="151"/>
      <c r="T223" s="151"/>
      <c r="U223" s="151"/>
      <c r="V223" s="151"/>
      <c r="W223" s="151"/>
      <c r="X223" s="157"/>
      <c r="Y223" s="153"/>
      <c r="Z223" s="154">
        <f>LOOKUP(N223,$BU$4:$BU$14,$BT$4:$BT$14)</f>
        <v>50</v>
      </c>
      <c r="AA223" s="34">
        <f t="shared" si="204"/>
        <v>26.676282133333345</v>
      </c>
      <c r="AB223" s="35">
        <f t="shared" ref="AB223" si="232">AA223/Z223</f>
        <v>0.53352564266666691</v>
      </c>
      <c r="AC223" s="36"/>
      <c r="AD223" s="37">
        <v>15</v>
      </c>
      <c r="AE223" s="37">
        <v>15</v>
      </c>
      <c r="AF223" s="93">
        <v>15</v>
      </c>
      <c r="AG223" s="39"/>
      <c r="AH223" s="40">
        <f>AC223-C223</f>
        <v>0</v>
      </c>
      <c r="AI223" s="38"/>
      <c r="AJ223" s="38">
        <v>71.2</v>
      </c>
      <c r="AK223" s="41">
        <f t="shared" si="196"/>
        <v>225</v>
      </c>
      <c r="AL223" s="41">
        <f t="shared" si="197"/>
        <v>3375</v>
      </c>
      <c r="AM223" s="35">
        <f t="shared" si="198"/>
        <v>0</v>
      </c>
      <c r="AN223" s="41">
        <f>AJ223*1000*IF((Calibration!H$6&lt;AJ223)*AND(AJ223&lt;Calibration!F$7),Calibration!H$6,IF((Calibration!F$7&lt;AJ223)*AND(AJ223&lt;Calibration!F$9),Calibration!H$8,IF((Calibration!F$9&lt;AJ223)*AND(AJ223&lt;Calibration!F$11),Calibration!H$10,IF((Calibration!F$11&lt;AJ223)*AND(AJ223&lt;Calibration!F$13),Calibration!H$12,IF((Calibration!F$13&lt;AJ223)*AND(AJ223&lt;Calibration!F$15),Calibration!H$14,IF((Calibration!F$15&lt;AJ223)*AND(AJ223&lt;Calibration!F$17),Calibration!H$16,IF((Calibration!F$17&lt;AJ223)*AND(AJ223&lt;Calibration!F$19),Calibration!H$18,IF((Calibration!F$19&lt;AJ223)*AND(AJ223&lt;Calibration!F$21),Calibration!H$20,IF((Calibration!F$21&lt;AJ223)*AND(AJ223&lt;Calibration!F$23),Calibration!H$22,IF((Calibration!F$23&lt;AJ223)*AND(AJ223&lt;Calibration!F$25),Calibration!H$24,Calibration!H$26))))))))))</f>
        <v>72434.133333333346</v>
      </c>
      <c r="AO223" s="42">
        <f t="shared" si="199"/>
        <v>321.92948148148156</v>
      </c>
      <c r="AP223" s="43"/>
      <c r="AQ223" s="34">
        <f>P223/O223</f>
        <v>0</v>
      </c>
      <c r="AR223" s="45"/>
      <c r="AS223" s="47">
        <f>(((AA225+AA226)/2)-((AA223+AA224)/2))/((AA223+AA224)/2)*100</f>
        <v>23.054591538947271</v>
      </c>
      <c r="AT223" s="45"/>
      <c r="AU223" s="47"/>
      <c r="AV223" s="48"/>
      <c r="AW223" s="37"/>
      <c r="AX223" s="47"/>
      <c r="AY223" s="47"/>
      <c r="AZ223" s="49"/>
      <c r="BA223" s="47"/>
      <c r="BB223" s="47"/>
      <c r="BC223" s="50"/>
    </row>
    <row r="224" spans="1:55" ht="15" thickBot="1" x14ac:dyDescent="0.55000000000000004">
      <c r="A224" s="162"/>
      <c r="B224" s="153"/>
      <c r="C224" s="163"/>
      <c r="D224" s="153"/>
      <c r="E224" s="164"/>
      <c r="F224" s="158"/>
      <c r="G224" s="153"/>
      <c r="H224" s="153"/>
      <c r="I224" s="153"/>
      <c r="J224" s="153"/>
      <c r="K224" s="153"/>
      <c r="L224" s="153"/>
      <c r="M224" s="165"/>
      <c r="N224" s="158"/>
      <c r="O224" s="153"/>
      <c r="P224" s="153"/>
      <c r="Q224" s="153"/>
      <c r="R224" s="153"/>
      <c r="S224" s="150"/>
      <c r="T224" s="150"/>
      <c r="U224" s="150"/>
      <c r="V224" s="150"/>
      <c r="W224" s="150"/>
      <c r="X224" s="159"/>
      <c r="Y224" s="153"/>
      <c r="Z224" s="154"/>
      <c r="AA224" s="34">
        <f t="shared" si="204"/>
        <v>26.809349333333344</v>
      </c>
      <c r="AB224" s="52">
        <f t="shared" ref="AB224" si="233">AA224/Z223</f>
        <v>0.53618698666666686</v>
      </c>
      <c r="AC224" s="53"/>
      <c r="AD224" s="54">
        <v>15</v>
      </c>
      <c r="AE224" s="54">
        <v>15</v>
      </c>
      <c r="AF224" s="72">
        <v>15</v>
      </c>
      <c r="AG224" s="56"/>
      <c r="AH224" s="57">
        <f>AC224-C223</f>
        <v>0</v>
      </c>
      <c r="AI224" s="55"/>
      <c r="AJ224" s="55">
        <v>71.5</v>
      </c>
      <c r="AK224" s="58">
        <f t="shared" si="196"/>
        <v>225</v>
      </c>
      <c r="AL224" s="58">
        <f t="shared" si="197"/>
        <v>3375</v>
      </c>
      <c r="AM224" s="52">
        <f t="shared" si="198"/>
        <v>0</v>
      </c>
      <c r="AN224" s="41">
        <f>AJ224*1000*IF((Calibration!H$6&lt;AJ224)*AND(AJ224&lt;Calibration!F$7),Calibration!H$6,IF((Calibration!F$7&lt;AJ224)*AND(AJ224&lt;Calibration!F$9),Calibration!H$8,IF((Calibration!F$9&lt;AJ224)*AND(AJ224&lt;Calibration!F$11),Calibration!H$10,IF((Calibration!F$11&lt;AJ224)*AND(AJ224&lt;Calibration!F$13),Calibration!H$12,IF((Calibration!F$13&lt;AJ224)*AND(AJ224&lt;Calibration!F$15),Calibration!H$14,IF((Calibration!F$15&lt;AJ224)*AND(AJ224&lt;Calibration!F$17),Calibration!H$16,IF((Calibration!F$17&lt;AJ224)*AND(AJ224&lt;Calibration!F$19),Calibration!H$18,IF((Calibration!F$19&lt;AJ224)*AND(AJ224&lt;Calibration!F$21),Calibration!H$20,IF((Calibration!F$21&lt;AJ224)*AND(AJ224&lt;Calibration!F$23),Calibration!H$22,IF((Calibration!F$23&lt;AJ224)*AND(AJ224&lt;Calibration!F$25),Calibration!H$24,Calibration!H$26))))))))))</f>
        <v>72739.333333333343</v>
      </c>
      <c r="AO224" s="59">
        <f t="shared" si="199"/>
        <v>323.28592592592599</v>
      </c>
      <c r="AP224" s="109"/>
      <c r="AQ224" s="94">
        <f>P223/O223</f>
        <v>0</v>
      </c>
      <c r="AR224" s="62"/>
      <c r="AS224" s="64">
        <f>(((AA225+AA226)/2)-((AA223+AA224)/2))/((AA223+AA224)/2)*100</f>
        <v>23.054591538947271</v>
      </c>
      <c r="AT224" s="62"/>
      <c r="AU224" s="64"/>
      <c r="AV224" s="65"/>
      <c r="AW224" s="54"/>
      <c r="AX224" s="64"/>
      <c r="AY224" s="64"/>
      <c r="AZ224" s="66"/>
      <c r="BA224" s="64"/>
      <c r="BB224" s="64"/>
      <c r="BC224" s="67"/>
    </row>
    <row r="225" spans="1:55" ht="15" thickBot="1" x14ac:dyDescent="0.55000000000000004">
      <c r="A225" s="162"/>
      <c r="B225" s="153"/>
      <c r="C225" s="163"/>
      <c r="D225" s="153"/>
      <c r="E225" s="164"/>
      <c r="F225" s="158"/>
      <c r="G225" s="153"/>
      <c r="H225" s="153"/>
      <c r="I225" s="153"/>
      <c r="J225" s="153"/>
      <c r="K225" s="153"/>
      <c r="L225" s="153"/>
      <c r="M225" s="165"/>
      <c r="N225" s="158"/>
      <c r="O225" s="153"/>
      <c r="P225" s="153"/>
      <c r="Q225" s="153"/>
      <c r="R225" s="153"/>
      <c r="S225" s="150"/>
      <c r="T225" s="150"/>
      <c r="U225" s="150"/>
      <c r="V225" s="150"/>
      <c r="W225" s="150"/>
      <c r="X225" s="155"/>
      <c r="Y225" s="153"/>
      <c r="Z225" s="154"/>
      <c r="AA225" s="34">
        <f t="shared" si="204"/>
        <v>32.753017600000007</v>
      </c>
      <c r="AB225" s="52">
        <f t="shared" ref="AB225" si="234">AA225/Z223</f>
        <v>0.65506035200000012</v>
      </c>
      <c r="AC225" s="53"/>
      <c r="AD225" s="54">
        <v>15</v>
      </c>
      <c r="AE225" s="54">
        <v>15</v>
      </c>
      <c r="AF225" s="72">
        <v>15</v>
      </c>
      <c r="AG225" s="56"/>
      <c r="AH225" s="57">
        <f>AC225-C223</f>
        <v>0</v>
      </c>
      <c r="AI225" s="55"/>
      <c r="AJ225" s="55">
        <v>84.9</v>
      </c>
      <c r="AK225" s="58">
        <f t="shared" si="196"/>
        <v>225</v>
      </c>
      <c r="AL225" s="58">
        <f t="shared" si="197"/>
        <v>3375</v>
      </c>
      <c r="AM225" s="52">
        <f t="shared" si="198"/>
        <v>0</v>
      </c>
      <c r="AN225" s="41">
        <f>AJ225*1000*IF((Calibration!H$6&lt;AJ225)*AND(AJ225&lt;Calibration!F$7),Calibration!H$6,IF((Calibration!F$7&lt;AJ225)*AND(AJ225&lt;Calibration!F$9),Calibration!H$8,IF((Calibration!F$9&lt;AJ225)*AND(AJ225&lt;Calibration!F$11),Calibration!H$10,IF((Calibration!F$11&lt;AJ225)*AND(AJ225&lt;Calibration!F$13),Calibration!H$12,IF((Calibration!F$13&lt;AJ225)*AND(AJ225&lt;Calibration!F$15),Calibration!H$14,IF((Calibration!F$15&lt;AJ225)*AND(AJ225&lt;Calibration!F$17),Calibration!H$16,IF((Calibration!F$17&lt;AJ225)*AND(AJ225&lt;Calibration!F$19),Calibration!H$18,IF((Calibration!F$19&lt;AJ225)*AND(AJ225&lt;Calibration!F$21),Calibration!H$20,IF((Calibration!F$21&lt;AJ225)*AND(AJ225&lt;Calibration!F$23),Calibration!H$22,IF((Calibration!F$23&lt;AJ225)*AND(AJ225&lt;Calibration!F$25),Calibration!H$24,Calibration!H$26))))))))))</f>
        <v>86371.6</v>
      </c>
      <c r="AO225" s="59">
        <f t="shared" si="199"/>
        <v>383.87377777777783</v>
      </c>
      <c r="AP225" s="109"/>
      <c r="AQ225" s="94">
        <f>P223/O223</f>
        <v>0</v>
      </c>
      <c r="AR225" s="62"/>
      <c r="AS225" s="64">
        <f>(((AA225+AA226)/2)-((AA223+AA224)/2))/((AA223+AA224)/2)*100</f>
        <v>23.054591538947271</v>
      </c>
      <c r="AT225" s="62"/>
      <c r="AU225" s="64"/>
      <c r="AV225" s="65"/>
      <c r="AW225" s="54"/>
      <c r="AX225" s="64"/>
      <c r="AY225" s="64"/>
      <c r="AZ225" s="66"/>
      <c r="BA225" s="64"/>
      <c r="BB225" s="64"/>
      <c r="BC225" s="67"/>
    </row>
    <row r="226" spans="1:55" ht="15" thickBot="1" x14ac:dyDescent="0.55000000000000004">
      <c r="A226" s="167"/>
      <c r="B226" s="153"/>
      <c r="C226" s="163"/>
      <c r="D226" s="153"/>
      <c r="E226" s="164"/>
      <c r="F226" s="156"/>
      <c r="G226" s="153"/>
      <c r="H226" s="153"/>
      <c r="I226" s="153"/>
      <c r="J226" s="153"/>
      <c r="K226" s="153"/>
      <c r="L226" s="153"/>
      <c r="M226" s="165"/>
      <c r="N226" s="156"/>
      <c r="O226" s="153"/>
      <c r="P226" s="153"/>
      <c r="Q226" s="153"/>
      <c r="R226" s="153"/>
      <c r="S226" s="152"/>
      <c r="T226" s="152"/>
      <c r="U226" s="152"/>
      <c r="V226" s="152"/>
      <c r="W226" s="152"/>
      <c r="X226" s="156"/>
      <c r="Y226" s="153"/>
      <c r="Z226" s="154"/>
      <c r="AA226" s="34">
        <f t="shared" si="204"/>
        <v>33.063507733333338</v>
      </c>
      <c r="AB226" s="87">
        <f t="shared" ref="AB226" si="235">AA226/Z223</f>
        <v>0.66127015466666672</v>
      </c>
      <c r="AC226" s="70"/>
      <c r="AD226" s="71">
        <v>15</v>
      </c>
      <c r="AE226" s="71">
        <v>15</v>
      </c>
      <c r="AF226" s="72">
        <v>15</v>
      </c>
      <c r="AG226" s="73"/>
      <c r="AH226" s="74">
        <f>AH225</f>
        <v>0</v>
      </c>
      <c r="AI226" s="72"/>
      <c r="AJ226" s="72">
        <v>85.6</v>
      </c>
      <c r="AK226" s="75">
        <f t="shared" si="196"/>
        <v>225</v>
      </c>
      <c r="AL226" s="75">
        <f t="shared" si="197"/>
        <v>3375</v>
      </c>
      <c r="AM226" s="69">
        <f t="shared" si="198"/>
        <v>0</v>
      </c>
      <c r="AN226" s="41">
        <f>AJ226*1000*IF((Calibration!H$6&lt;AJ226)*AND(AJ226&lt;Calibration!F$7),Calibration!H$6,IF((Calibration!F$7&lt;AJ226)*AND(AJ226&lt;Calibration!F$9),Calibration!H$8,IF((Calibration!F$9&lt;AJ226)*AND(AJ226&lt;Calibration!F$11),Calibration!H$10,IF((Calibration!F$11&lt;AJ226)*AND(AJ226&lt;Calibration!F$13),Calibration!H$12,IF((Calibration!F$13&lt;AJ226)*AND(AJ226&lt;Calibration!F$15),Calibration!H$14,IF((Calibration!F$15&lt;AJ226)*AND(AJ226&lt;Calibration!F$17),Calibration!H$16,IF((Calibration!F$17&lt;AJ226)*AND(AJ226&lt;Calibration!F$19),Calibration!H$18,IF((Calibration!F$19&lt;AJ226)*AND(AJ226&lt;Calibration!F$21),Calibration!H$20,IF((Calibration!F$21&lt;AJ226)*AND(AJ226&lt;Calibration!F$23),Calibration!H$22,IF((Calibration!F$23&lt;AJ226)*AND(AJ226&lt;Calibration!F$25),Calibration!H$24,Calibration!H$26))))))))))</f>
        <v>87083.733333333337</v>
      </c>
      <c r="AO226" s="76">
        <f t="shared" si="199"/>
        <v>387.03881481481483</v>
      </c>
      <c r="AP226" s="88"/>
      <c r="AQ226" s="89">
        <f>P223/O223</f>
        <v>0</v>
      </c>
      <c r="AR226" s="79"/>
      <c r="AS226" s="81">
        <f>(((AA225+AA226)/2)-((AA223+AA224)/2))/((AA223+AA224)/2)*100</f>
        <v>23.054591538947271</v>
      </c>
      <c r="AT226" s="79"/>
      <c r="AU226" s="81"/>
      <c r="AV226" s="82"/>
      <c r="AW226" s="71"/>
      <c r="AX226" s="81"/>
      <c r="AY226" s="81"/>
      <c r="AZ226" s="83"/>
      <c r="BA226" s="81"/>
      <c r="BB226" s="81"/>
      <c r="BC226" s="84"/>
    </row>
    <row r="227" spans="1:55" ht="15" thickBot="1" x14ac:dyDescent="0.55000000000000004">
      <c r="A227" s="162">
        <v>57</v>
      </c>
      <c r="B227" s="156"/>
      <c r="C227" s="168"/>
      <c r="D227" s="156"/>
      <c r="E227" s="170"/>
      <c r="F227" s="158"/>
      <c r="G227" s="156"/>
      <c r="H227" s="156"/>
      <c r="I227" s="156"/>
      <c r="J227" s="156"/>
      <c r="K227" s="156"/>
      <c r="L227" s="156"/>
      <c r="M227" s="172"/>
      <c r="N227" s="158" t="s">
        <v>73</v>
      </c>
      <c r="O227" s="156">
        <v>11</v>
      </c>
      <c r="P227" s="156"/>
      <c r="Q227" s="156"/>
      <c r="R227" s="156"/>
      <c r="S227" s="150"/>
      <c r="T227" s="150"/>
      <c r="U227" s="150"/>
      <c r="V227" s="150"/>
      <c r="W227" s="150"/>
      <c r="X227" s="158"/>
      <c r="Y227" s="156"/>
      <c r="Z227" s="160">
        <f>LOOKUP(N227,$BU$4:$BU$14,$BT$4:$BT$14)</f>
        <v>55</v>
      </c>
      <c r="AA227" s="34">
        <f t="shared" si="204"/>
        <v>27.785175466666669</v>
      </c>
      <c r="AB227" s="35">
        <f t="shared" ref="AB227" si="236">AA227/Z227</f>
        <v>0.50518500848484849</v>
      </c>
      <c r="AC227" s="96"/>
      <c r="AD227" s="97">
        <v>15</v>
      </c>
      <c r="AE227" s="97">
        <v>15</v>
      </c>
      <c r="AF227" s="98">
        <v>15</v>
      </c>
      <c r="AG227" s="99"/>
      <c r="AH227" s="100">
        <f>AC227-C227</f>
        <v>0</v>
      </c>
      <c r="AI227" s="101"/>
      <c r="AJ227" s="38">
        <v>73.7</v>
      </c>
      <c r="AK227" s="102">
        <f t="shared" si="196"/>
        <v>225</v>
      </c>
      <c r="AL227" s="102">
        <f t="shared" si="197"/>
        <v>3375</v>
      </c>
      <c r="AM227" s="95">
        <f t="shared" si="198"/>
        <v>0</v>
      </c>
      <c r="AN227" s="41">
        <f>AJ227*1000*IF((Calibration!H$6&lt;AJ227)*AND(AJ227&lt;Calibration!F$7),Calibration!H$6,IF((Calibration!F$7&lt;AJ227)*AND(AJ227&lt;Calibration!F$9),Calibration!H$8,IF((Calibration!F$9&lt;AJ227)*AND(AJ227&lt;Calibration!F$11),Calibration!H$10,IF((Calibration!F$11&lt;AJ227)*AND(AJ227&lt;Calibration!F$13),Calibration!H$12,IF((Calibration!F$13&lt;AJ227)*AND(AJ227&lt;Calibration!F$15),Calibration!H$14,IF((Calibration!F$15&lt;AJ227)*AND(AJ227&lt;Calibration!F$17),Calibration!H$16,IF((Calibration!F$17&lt;AJ227)*AND(AJ227&lt;Calibration!F$19),Calibration!H$18,IF((Calibration!F$19&lt;AJ227)*AND(AJ227&lt;Calibration!F$21),Calibration!H$20,IF((Calibration!F$21&lt;AJ227)*AND(AJ227&lt;Calibration!F$23),Calibration!H$22,IF((Calibration!F$23&lt;AJ227)*AND(AJ227&lt;Calibration!F$25),Calibration!H$24,Calibration!H$26))))))))))</f>
        <v>74977.466666666674</v>
      </c>
      <c r="AO227" s="103">
        <f t="shared" si="199"/>
        <v>333.23318518518522</v>
      </c>
      <c r="AP227" s="43"/>
      <c r="AQ227" s="34">
        <f>P227/O227</f>
        <v>0</v>
      </c>
      <c r="AR227" s="104"/>
      <c r="AS227" s="105">
        <f>(((AA229+AA230)/2)-((AA227+AA228)/2))/((AA227+AA228)/2)*100</f>
        <v>23.135016520322939</v>
      </c>
      <c r="AT227" s="104"/>
      <c r="AU227" s="105"/>
      <c r="AV227" s="106"/>
      <c r="AW227" s="97"/>
      <c r="AX227" s="105"/>
      <c r="AY227" s="105"/>
      <c r="AZ227" s="107"/>
      <c r="BA227" s="105"/>
      <c r="BB227" s="105"/>
      <c r="BC227" s="108"/>
    </row>
    <row r="228" spans="1:55" ht="15" thickBot="1" x14ac:dyDescent="0.55000000000000004">
      <c r="A228" s="162"/>
      <c r="B228" s="153"/>
      <c r="C228" s="163"/>
      <c r="D228" s="153"/>
      <c r="E228" s="164"/>
      <c r="F228" s="158"/>
      <c r="G228" s="153"/>
      <c r="H228" s="153"/>
      <c r="I228" s="153"/>
      <c r="J228" s="153"/>
      <c r="K228" s="153"/>
      <c r="L228" s="153"/>
      <c r="M228" s="165"/>
      <c r="N228" s="158"/>
      <c r="O228" s="153"/>
      <c r="P228" s="153"/>
      <c r="Q228" s="153"/>
      <c r="R228" s="153"/>
      <c r="S228" s="150"/>
      <c r="T228" s="150"/>
      <c r="U228" s="150"/>
      <c r="V228" s="150"/>
      <c r="W228" s="150"/>
      <c r="X228" s="159"/>
      <c r="Y228" s="153"/>
      <c r="Z228" s="154"/>
      <c r="AA228" s="34">
        <f t="shared" si="204"/>
        <v>28.006954133333338</v>
      </c>
      <c r="AB228" s="52">
        <f t="shared" ref="AB228" si="237">AA228/Z227</f>
        <v>0.50921734787878792</v>
      </c>
      <c r="AC228" s="53"/>
      <c r="AD228" s="54">
        <v>15</v>
      </c>
      <c r="AE228" s="54">
        <v>15</v>
      </c>
      <c r="AF228" s="72">
        <v>15</v>
      </c>
      <c r="AG228" s="56"/>
      <c r="AH228" s="57">
        <f>AC228-C227</f>
        <v>0</v>
      </c>
      <c r="AI228" s="55"/>
      <c r="AJ228" s="55">
        <v>74.2</v>
      </c>
      <c r="AK228" s="58">
        <f t="shared" si="196"/>
        <v>225</v>
      </c>
      <c r="AL228" s="58">
        <f t="shared" si="197"/>
        <v>3375</v>
      </c>
      <c r="AM228" s="52">
        <f t="shared" si="198"/>
        <v>0</v>
      </c>
      <c r="AN228" s="41">
        <f>AJ228*1000*IF((Calibration!H$6&lt;AJ228)*AND(AJ228&lt;Calibration!F$7),Calibration!H$6,IF((Calibration!F$7&lt;AJ228)*AND(AJ228&lt;Calibration!F$9),Calibration!H$8,IF((Calibration!F$9&lt;AJ228)*AND(AJ228&lt;Calibration!F$11),Calibration!H$10,IF((Calibration!F$11&lt;AJ228)*AND(AJ228&lt;Calibration!F$13),Calibration!H$12,IF((Calibration!F$13&lt;AJ228)*AND(AJ228&lt;Calibration!F$15),Calibration!H$14,IF((Calibration!F$15&lt;AJ228)*AND(AJ228&lt;Calibration!F$17),Calibration!H$16,IF((Calibration!F$17&lt;AJ228)*AND(AJ228&lt;Calibration!F$19),Calibration!H$18,IF((Calibration!F$19&lt;AJ228)*AND(AJ228&lt;Calibration!F$21),Calibration!H$20,IF((Calibration!F$21&lt;AJ228)*AND(AJ228&lt;Calibration!F$23),Calibration!H$22,IF((Calibration!F$23&lt;AJ228)*AND(AJ228&lt;Calibration!F$25),Calibration!H$24,Calibration!H$26))))))))))</f>
        <v>75486.133333333346</v>
      </c>
      <c r="AO228" s="59">
        <f t="shared" si="199"/>
        <v>335.49392592592596</v>
      </c>
      <c r="AP228" s="109"/>
      <c r="AQ228" s="51">
        <f>P227/O227</f>
        <v>0</v>
      </c>
      <c r="AR228" s="62"/>
      <c r="AS228" s="64">
        <f>(((AA229+AA230)/2)-((AA227+AA228)/2))/((AA227+AA228)/2)*100</f>
        <v>23.135016520322939</v>
      </c>
      <c r="AT228" s="62"/>
      <c r="AU228" s="64"/>
      <c r="AV228" s="65"/>
      <c r="AW228" s="54"/>
      <c r="AX228" s="64"/>
      <c r="AY228" s="64"/>
      <c r="AZ228" s="66"/>
      <c r="BA228" s="64"/>
      <c r="BB228" s="64"/>
      <c r="BC228" s="67"/>
    </row>
    <row r="229" spans="1:55" ht="15" thickBot="1" x14ac:dyDescent="0.55000000000000004">
      <c r="A229" s="162"/>
      <c r="B229" s="153"/>
      <c r="C229" s="163"/>
      <c r="D229" s="153"/>
      <c r="E229" s="164"/>
      <c r="F229" s="158"/>
      <c r="G229" s="153"/>
      <c r="H229" s="153"/>
      <c r="I229" s="153"/>
      <c r="J229" s="153"/>
      <c r="K229" s="153"/>
      <c r="L229" s="153"/>
      <c r="M229" s="165"/>
      <c r="N229" s="158"/>
      <c r="O229" s="153"/>
      <c r="P229" s="153"/>
      <c r="Q229" s="153"/>
      <c r="R229" s="153"/>
      <c r="S229" s="150"/>
      <c r="T229" s="150"/>
      <c r="U229" s="150"/>
      <c r="V229" s="150"/>
      <c r="W229" s="150"/>
      <c r="X229" s="155"/>
      <c r="Y229" s="153"/>
      <c r="Z229" s="154"/>
      <c r="AA229" s="34">
        <f t="shared" si="204"/>
        <v>33.462709333333336</v>
      </c>
      <c r="AB229" s="52">
        <f t="shared" ref="AB229" si="238">AA229/Z227</f>
        <v>0.60841289696969703</v>
      </c>
      <c r="AC229" s="53"/>
      <c r="AD229" s="54">
        <v>15</v>
      </c>
      <c r="AE229" s="54">
        <v>15</v>
      </c>
      <c r="AF229" s="72">
        <v>15</v>
      </c>
      <c r="AG229" s="56"/>
      <c r="AH229" s="57">
        <f>AC229-C227</f>
        <v>0</v>
      </c>
      <c r="AI229" s="55"/>
      <c r="AJ229" s="55">
        <v>86.5</v>
      </c>
      <c r="AK229" s="58">
        <f t="shared" si="196"/>
        <v>225</v>
      </c>
      <c r="AL229" s="58">
        <f t="shared" si="197"/>
        <v>3375</v>
      </c>
      <c r="AM229" s="52">
        <f t="shared" si="198"/>
        <v>0</v>
      </c>
      <c r="AN229" s="41">
        <f>AJ229*1000*IF((Calibration!H$6&lt;AJ229)*AND(AJ229&lt;Calibration!F$7),Calibration!H$6,IF((Calibration!F$7&lt;AJ229)*AND(AJ229&lt;Calibration!F$9),Calibration!H$8,IF((Calibration!F$9&lt;AJ229)*AND(AJ229&lt;Calibration!F$11),Calibration!H$10,IF((Calibration!F$11&lt;AJ229)*AND(AJ229&lt;Calibration!F$13),Calibration!H$12,IF((Calibration!F$13&lt;AJ229)*AND(AJ229&lt;Calibration!F$15),Calibration!H$14,IF((Calibration!F$15&lt;AJ229)*AND(AJ229&lt;Calibration!F$17),Calibration!H$16,IF((Calibration!F$17&lt;AJ229)*AND(AJ229&lt;Calibration!F$19),Calibration!H$18,IF((Calibration!F$19&lt;AJ229)*AND(AJ229&lt;Calibration!F$21),Calibration!H$20,IF((Calibration!F$21&lt;AJ229)*AND(AJ229&lt;Calibration!F$23),Calibration!H$22,IF((Calibration!F$23&lt;AJ229)*AND(AJ229&lt;Calibration!F$25),Calibration!H$24,Calibration!H$26))))))))))</f>
        <v>87999.333333333343</v>
      </c>
      <c r="AO229" s="59">
        <f t="shared" si="199"/>
        <v>391.10814814814819</v>
      </c>
      <c r="AP229" s="109"/>
      <c r="AQ229" s="94">
        <f>P227/O227</f>
        <v>0</v>
      </c>
      <c r="AR229" s="62"/>
      <c r="AS229" s="64">
        <f>(((AA229+AA230)/2)-((AA227+AA228)/2))/((AA227+AA228)/2)*100</f>
        <v>23.135016520322939</v>
      </c>
      <c r="AT229" s="62"/>
      <c r="AU229" s="64"/>
      <c r="AV229" s="65"/>
      <c r="AW229" s="54"/>
      <c r="AX229" s="64"/>
      <c r="AY229" s="64"/>
      <c r="AZ229" s="66"/>
      <c r="BA229" s="64"/>
      <c r="BB229" s="64"/>
      <c r="BC229" s="67"/>
    </row>
    <row r="230" spans="1:55" ht="15" thickBot="1" x14ac:dyDescent="0.55000000000000004">
      <c r="A230" s="162"/>
      <c r="B230" s="157"/>
      <c r="C230" s="169"/>
      <c r="D230" s="157"/>
      <c r="E230" s="171"/>
      <c r="F230" s="158"/>
      <c r="G230" s="157"/>
      <c r="H230" s="157"/>
      <c r="I230" s="157"/>
      <c r="J230" s="157"/>
      <c r="K230" s="157"/>
      <c r="L230" s="157"/>
      <c r="M230" s="173"/>
      <c r="N230" s="158"/>
      <c r="O230" s="157"/>
      <c r="P230" s="157"/>
      <c r="Q230" s="157"/>
      <c r="R230" s="157"/>
      <c r="S230" s="150"/>
      <c r="T230" s="150"/>
      <c r="U230" s="150"/>
      <c r="V230" s="150"/>
      <c r="W230" s="150"/>
      <c r="X230" s="158"/>
      <c r="Y230" s="157"/>
      <c r="Z230" s="161"/>
      <c r="AA230" s="34">
        <f t="shared" si="204"/>
        <v>35.236938666666667</v>
      </c>
      <c r="AB230" s="87">
        <f t="shared" ref="AB230" si="239">AA230/Z227</f>
        <v>0.64067161212121215</v>
      </c>
      <c r="AC230" s="110"/>
      <c r="AD230" s="111">
        <v>15</v>
      </c>
      <c r="AE230" s="111">
        <v>15</v>
      </c>
      <c r="AF230" s="112">
        <v>15</v>
      </c>
      <c r="AG230" s="113"/>
      <c r="AH230" s="114">
        <f>AH229</f>
        <v>0</v>
      </c>
      <c r="AI230" s="112"/>
      <c r="AJ230" s="72">
        <v>90.5</v>
      </c>
      <c r="AK230" s="115">
        <f t="shared" si="196"/>
        <v>225</v>
      </c>
      <c r="AL230" s="115">
        <f t="shared" si="197"/>
        <v>3375</v>
      </c>
      <c r="AM230" s="116">
        <f t="shared" si="198"/>
        <v>0</v>
      </c>
      <c r="AN230" s="41">
        <f>AJ230*1000*IF((Calibration!H$6&lt;AJ230)*AND(AJ230&lt;Calibration!F$7),Calibration!H$6,IF((Calibration!F$7&lt;AJ230)*AND(AJ230&lt;Calibration!F$9),Calibration!H$8,IF((Calibration!F$9&lt;AJ230)*AND(AJ230&lt;Calibration!F$11),Calibration!H$10,IF((Calibration!F$11&lt;AJ230)*AND(AJ230&lt;Calibration!F$13),Calibration!H$12,IF((Calibration!F$13&lt;AJ230)*AND(AJ230&lt;Calibration!F$15),Calibration!H$14,IF((Calibration!F$15&lt;AJ230)*AND(AJ230&lt;Calibration!F$17),Calibration!H$16,IF((Calibration!F$17&lt;AJ230)*AND(AJ230&lt;Calibration!F$19),Calibration!H$18,IF((Calibration!F$19&lt;AJ230)*AND(AJ230&lt;Calibration!F$21),Calibration!H$20,IF((Calibration!F$21&lt;AJ230)*AND(AJ230&lt;Calibration!F$23),Calibration!H$22,IF((Calibration!F$23&lt;AJ230)*AND(AJ230&lt;Calibration!F$25),Calibration!H$24,Calibration!H$26))))))))))</f>
        <v>92068.666666666672</v>
      </c>
      <c r="AO230" s="117">
        <f t="shared" si="199"/>
        <v>409.19407407407408</v>
      </c>
      <c r="AP230" s="118"/>
      <c r="AQ230" s="119">
        <f>P227/O227</f>
        <v>0</v>
      </c>
      <c r="AR230" s="120"/>
      <c r="AS230" s="121">
        <f>(((AA229+AA230)/2)-((AA227+AA228)/2))/((AA227+AA228)/2)*100</f>
        <v>23.135016520322939</v>
      </c>
      <c r="AT230" s="120"/>
      <c r="AU230" s="121"/>
      <c r="AV230" s="122"/>
      <c r="AW230" s="111"/>
      <c r="AX230" s="121"/>
      <c r="AY230" s="121"/>
      <c r="AZ230" s="123"/>
      <c r="BA230" s="121"/>
      <c r="BB230" s="121"/>
      <c r="BC230" s="124"/>
    </row>
    <row r="231" spans="1:55" ht="15" thickBot="1" x14ac:dyDescent="0.55000000000000004">
      <c r="A231" s="166">
        <v>58</v>
      </c>
      <c r="B231" s="153"/>
      <c r="C231" s="163"/>
      <c r="D231" s="153"/>
      <c r="E231" s="164"/>
      <c r="F231" s="157"/>
      <c r="G231" s="153"/>
      <c r="H231" s="153"/>
      <c r="I231" s="153"/>
      <c r="J231" s="153"/>
      <c r="K231" s="153"/>
      <c r="L231" s="153"/>
      <c r="M231" s="165"/>
      <c r="N231" s="157" t="s">
        <v>69</v>
      </c>
      <c r="O231" s="153">
        <v>11</v>
      </c>
      <c r="P231" s="153"/>
      <c r="Q231" s="153"/>
      <c r="R231" s="153"/>
      <c r="S231" s="151"/>
      <c r="T231" s="151"/>
      <c r="U231" s="151"/>
      <c r="V231" s="151"/>
      <c r="W231" s="151"/>
      <c r="X231" s="157"/>
      <c r="Y231" s="153"/>
      <c r="Z231" s="154">
        <f>LOOKUP(N231,$BU$4:$BU$14,$BT$4:$BT$14)</f>
        <v>35</v>
      </c>
      <c r="AA231" s="34">
        <f t="shared" si="204"/>
        <v>30.934432533333339</v>
      </c>
      <c r="AB231" s="35">
        <f t="shared" ref="AB231" si="240">AA231/Z231</f>
        <v>0.88384092952380966</v>
      </c>
      <c r="AC231" s="36"/>
      <c r="AD231" s="37">
        <v>15</v>
      </c>
      <c r="AE231" s="37">
        <v>15</v>
      </c>
      <c r="AF231" s="93">
        <v>15</v>
      </c>
      <c r="AG231" s="39"/>
      <c r="AH231" s="40">
        <f>AC231-C231</f>
        <v>0</v>
      </c>
      <c r="AI231" s="38"/>
      <c r="AJ231" s="38">
        <v>80.8</v>
      </c>
      <c r="AK231" s="41">
        <f t="shared" si="196"/>
        <v>225</v>
      </c>
      <c r="AL231" s="41">
        <f t="shared" si="197"/>
        <v>3375</v>
      </c>
      <c r="AM231" s="35">
        <f t="shared" si="198"/>
        <v>0</v>
      </c>
      <c r="AN231" s="41">
        <f>AJ231*1000*IF((Calibration!H$6&lt;AJ231)*AND(AJ231&lt;Calibration!F$7),Calibration!H$6,IF((Calibration!F$7&lt;AJ231)*AND(AJ231&lt;Calibration!F$9),Calibration!H$8,IF((Calibration!F$9&lt;AJ231)*AND(AJ231&lt;Calibration!F$11),Calibration!H$10,IF((Calibration!F$11&lt;AJ231)*AND(AJ231&lt;Calibration!F$13),Calibration!H$12,IF((Calibration!F$13&lt;AJ231)*AND(AJ231&lt;Calibration!F$15),Calibration!H$14,IF((Calibration!F$15&lt;AJ231)*AND(AJ231&lt;Calibration!F$17),Calibration!H$16,IF((Calibration!F$17&lt;AJ231)*AND(AJ231&lt;Calibration!F$19),Calibration!H$18,IF((Calibration!F$19&lt;AJ231)*AND(AJ231&lt;Calibration!F$21),Calibration!H$20,IF((Calibration!F$21&lt;AJ231)*AND(AJ231&lt;Calibration!F$23),Calibration!H$22,IF((Calibration!F$23&lt;AJ231)*AND(AJ231&lt;Calibration!F$25),Calibration!H$24,Calibration!H$26))))))))))</f>
        <v>82200.53333333334</v>
      </c>
      <c r="AO231" s="42">
        <f t="shared" si="199"/>
        <v>365.33570370370376</v>
      </c>
      <c r="AP231" s="43"/>
      <c r="AQ231" s="34">
        <f>P231/O231</f>
        <v>0</v>
      </c>
      <c r="AR231" s="45"/>
      <c r="AS231" s="47">
        <f>(((AA233+AA234)/2)-((AA231+AA232)/2))/((AA231+AA232)/2)*100</f>
        <v>22.548184076614078</v>
      </c>
      <c r="AT231" s="45"/>
      <c r="AU231" s="47"/>
      <c r="AV231" s="48"/>
      <c r="AW231" s="37"/>
      <c r="AX231" s="47"/>
      <c r="AY231" s="47"/>
      <c r="AZ231" s="49"/>
      <c r="BA231" s="47"/>
      <c r="BB231" s="47"/>
      <c r="BC231" s="50"/>
    </row>
    <row r="232" spans="1:55" ht="15" thickBot="1" x14ac:dyDescent="0.55000000000000004">
      <c r="A232" s="162"/>
      <c r="B232" s="153"/>
      <c r="C232" s="163"/>
      <c r="D232" s="153"/>
      <c r="E232" s="164"/>
      <c r="F232" s="158"/>
      <c r="G232" s="153"/>
      <c r="H232" s="153"/>
      <c r="I232" s="153"/>
      <c r="J232" s="153"/>
      <c r="K232" s="153"/>
      <c r="L232" s="153"/>
      <c r="M232" s="165"/>
      <c r="N232" s="158"/>
      <c r="O232" s="153"/>
      <c r="P232" s="153"/>
      <c r="Q232" s="153"/>
      <c r="R232" s="153"/>
      <c r="S232" s="150"/>
      <c r="T232" s="150"/>
      <c r="U232" s="150"/>
      <c r="V232" s="150"/>
      <c r="W232" s="150"/>
      <c r="X232" s="159"/>
      <c r="Y232" s="153"/>
      <c r="Z232" s="154"/>
      <c r="AA232" s="34">
        <f t="shared" si="204"/>
        <v>30.047317866666667</v>
      </c>
      <c r="AB232" s="52">
        <f t="shared" ref="AB232" si="241">AA232/Z231</f>
        <v>0.85849479619047619</v>
      </c>
      <c r="AC232" s="53"/>
      <c r="AD232" s="54">
        <v>15</v>
      </c>
      <c r="AE232" s="54">
        <v>15</v>
      </c>
      <c r="AF232" s="72">
        <v>15</v>
      </c>
      <c r="AG232" s="56"/>
      <c r="AH232" s="57">
        <f>AC232-C231</f>
        <v>0</v>
      </c>
      <c r="AI232" s="55"/>
      <c r="AJ232" s="55">
        <v>78.8</v>
      </c>
      <c r="AK232" s="58">
        <f t="shared" si="196"/>
        <v>225</v>
      </c>
      <c r="AL232" s="58">
        <f t="shared" si="197"/>
        <v>3375</v>
      </c>
      <c r="AM232" s="52">
        <f t="shared" si="198"/>
        <v>0</v>
      </c>
      <c r="AN232" s="41">
        <f>AJ232*1000*IF((Calibration!H$6&lt;AJ232)*AND(AJ232&lt;Calibration!F$7),Calibration!H$6,IF((Calibration!F$7&lt;AJ232)*AND(AJ232&lt;Calibration!F$9),Calibration!H$8,IF((Calibration!F$9&lt;AJ232)*AND(AJ232&lt;Calibration!F$11),Calibration!H$10,IF((Calibration!F$11&lt;AJ232)*AND(AJ232&lt;Calibration!F$13),Calibration!H$12,IF((Calibration!F$13&lt;AJ232)*AND(AJ232&lt;Calibration!F$15),Calibration!H$14,IF((Calibration!F$15&lt;AJ232)*AND(AJ232&lt;Calibration!F$17),Calibration!H$16,IF((Calibration!F$17&lt;AJ232)*AND(AJ232&lt;Calibration!F$19),Calibration!H$18,IF((Calibration!F$19&lt;AJ232)*AND(AJ232&lt;Calibration!F$21),Calibration!H$20,IF((Calibration!F$21&lt;AJ232)*AND(AJ232&lt;Calibration!F$23),Calibration!H$22,IF((Calibration!F$23&lt;AJ232)*AND(AJ232&lt;Calibration!F$25),Calibration!H$24,Calibration!H$26))))))))))</f>
        <v>80165.866666666669</v>
      </c>
      <c r="AO232" s="59">
        <f t="shared" si="199"/>
        <v>356.29274074074073</v>
      </c>
      <c r="AP232" s="109"/>
      <c r="AQ232" s="51">
        <f>P231/O231</f>
        <v>0</v>
      </c>
      <c r="AR232" s="62"/>
      <c r="AS232" s="64">
        <f>(((AA233+AA234)/2)-((AA231+AA232)/2))/((AA231+AA232)/2)*100</f>
        <v>22.548184076614078</v>
      </c>
      <c r="AT232" s="62"/>
      <c r="AU232" s="64"/>
      <c r="AV232" s="65"/>
      <c r="AW232" s="54"/>
      <c r="AX232" s="64"/>
      <c r="AY232" s="64"/>
      <c r="AZ232" s="66"/>
      <c r="BA232" s="64"/>
      <c r="BB232" s="64"/>
      <c r="BC232" s="67"/>
    </row>
    <row r="233" spans="1:55" ht="15" thickBot="1" x14ac:dyDescent="0.55000000000000004">
      <c r="A233" s="162"/>
      <c r="B233" s="153"/>
      <c r="C233" s="163"/>
      <c r="D233" s="153"/>
      <c r="E233" s="164"/>
      <c r="F233" s="158"/>
      <c r="G233" s="153"/>
      <c r="H233" s="153"/>
      <c r="I233" s="153"/>
      <c r="J233" s="153"/>
      <c r="K233" s="153"/>
      <c r="L233" s="153"/>
      <c r="M233" s="165"/>
      <c r="N233" s="158"/>
      <c r="O233" s="153"/>
      <c r="P233" s="153"/>
      <c r="Q233" s="153"/>
      <c r="R233" s="153"/>
      <c r="S233" s="150"/>
      <c r="T233" s="150"/>
      <c r="U233" s="150"/>
      <c r="V233" s="150"/>
      <c r="W233" s="150"/>
      <c r="X233" s="155"/>
      <c r="Y233" s="153"/>
      <c r="Z233" s="154"/>
      <c r="AA233" s="34">
        <f t="shared" si="204"/>
        <v>37.632148266666675</v>
      </c>
      <c r="AB233" s="52">
        <f t="shared" ref="AB233" si="242">AA233/Z231</f>
        <v>1.0752042361904763</v>
      </c>
      <c r="AC233" s="53"/>
      <c r="AD233" s="54">
        <v>15</v>
      </c>
      <c r="AE233" s="54">
        <v>15</v>
      </c>
      <c r="AF233" s="72">
        <v>15</v>
      </c>
      <c r="AG233" s="56"/>
      <c r="AH233" s="57">
        <f>AC233-C231</f>
        <v>0</v>
      </c>
      <c r="AI233" s="55"/>
      <c r="AJ233" s="55">
        <v>95.9</v>
      </c>
      <c r="AK233" s="58">
        <f t="shared" si="196"/>
        <v>225</v>
      </c>
      <c r="AL233" s="58">
        <f t="shared" si="197"/>
        <v>3375</v>
      </c>
      <c r="AM233" s="52">
        <f t="shared" si="198"/>
        <v>0</v>
      </c>
      <c r="AN233" s="41">
        <f>AJ233*1000*IF((Calibration!H$6&lt;AJ233)*AND(AJ233&lt;Calibration!F$7),Calibration!H$6,IF((Calibration!F$7&lt;AJ233)*AND(AJ233&lt;Calibration!F$9),Calibration!H$8,IF((Calibration!F$9&lt;AJ233)*AND(AJ233&lt;Calibration!F$11),Calibration!H$10,IF((Calibration!F$11&lt;AJ233)*AND(AJ233&lt;Calibration!F$13),Calibration!H$12,IF((Calibration!F$13&lt;AJ233)*AND(AJ233&lt;Calibration!F$15),Calibration!H$14,IF((Calibration!F$15&lt;AJ233)*AND(AJ233&lt;Calibration!F$17),Calibration!H$16,IF((Calibration!F$17&lt;AJ233)*AND(AJ233&lt;Calibration!F$19),Calibration!H$18,IF((Calibration!F$19&lt;AJ233)*AND(AJ233&lt;Calibration!F$21),Calibration!H$20,IF((Calibration!F$21&lt;AJ233)*AND(AJ233&lt;Calibration!F$23),Calibration!H$22,IF((Calibration!F$23&lt;AJ233)*AND(AJ233&lt;Calibration!F$25),Calibration!H$24,Calibration!H$26))))))))))</f>
        <v>97562.266666666677</v>
      </c>
      <c r="AO233" s="59">
        <f t="shared" si="199"/>
        <v>433.61007407407413</v>
      </c>
      <c r="AP233" s="109"/>
      <c r="AQ233" s="94">
        <f>P231/O231</f>
        <v>0</v>
      </c>
      <c r="AR233" s="62"/>
      <c r="AS233" s="64">
        <f>(((AA233+AA234)/2)-((AA231+AA232)/2))/((AA231+AA232)/2)*100</f>
        <v>22.548184076614078</v>
      </c>
      <c r="AT233" s="62"/>
      <c r="AU233" s="64"/>
      <c r="AV233" s="65"/>
      <c r="AW233" s="54"/>
      <c r="AX233" s="64"/>
      <c r="AY233" s="64"/>
      <c r="AZ233" s="66"/>
      <c r="BA233" s="64"/>
      <c r="BB233" s="64"/>
      <c r="BC233" s="67"/>
    </row>
    <row r="234" spans="1:55" ht="15" thickBot="1" x14ac:dyDescent="0.55000000000000004">
      <c r="A234" s="167"/>
      <c r="B234" s="153"/>
      <c r="C234" s="163"/>
      <c r="D234" s="153"/>
      <c r="E234" s="164"/>
      <c r="F234" s="156"/>
      <c r="G234" s="153"/>
      <c r="H234" s="153"/>
      <c r="I234" s="153"/>
      <c r="J234" s="153"/>
      <c r="K234" s="153"/>
      <c r="L234" s="153"/>
      <c r="M234" s="165"/>
      <c r="N234" s="156"/>
      <c r="O234" s="153"/>
      <c r="P234" s="153"/>
      <c r="Q234" s="153"/>
      <c r="R234" s="153"/>
      <c r="S234" s="152"/>
      <c r="T234" s="152"/>
      <c r="U234" s="152"/>
      <c r="V234" s="152"/>
      <c r="W234" s="152"/>
      <c r="X234" s="156"/>
      <c r="Y234" s="153"/>
      <c r="Z234" s="154"/>
      <c r="AA234" s="34">
        <f t="shared" si="204"/>
        <v>37.099879466666671</v>
      </c>
      <c r="AB234" s="87">
        <f t="shared" ref="AB234" si="243">AA234/Z231</f>
        <v>1.0599965561904763</v>
      </c>
      <c r="AC234" s="70"/>
      <c r="AD234" s="71">
        <v>15</v>
      </c>
      <c r="AE234" s="71">
        <v>15</v>
      </c>
      <c r="AF234" s="72">
        <v>15</v>
      </c>
      <c r="AG234" s="73"/>
      <c r="AH234" s="74">
        <f>AH233</f>
        <v>0</v>
      </c>
      <c r="AI234" s="72"/>
      <c r="AJ234" s="72">
        <v>94.7</v>
      </c>
      <c r="AK234" s="75">
        <f t="shared" si="196"/>
        <v>225</v>
      </c>
      <c r="AL234" s="75">
        <f t="shared" si="197"/>
        <v>3375</v>
      </c>
      <c r="AM234" s="69">
        <f t="shared" si="198"/>
        <v>0</v>
      </c>
      <c r="AN234" s="41">
        <f>AJ234*1000*IF((Calibration!H$6&lt;AJ234)*AND(AJ234&lt;Calibration!F$7),Calibration!H$6,IF((Calibration!F$7&lt;AJ234)*AND(AJ234&lt;Calibration!F$9),Calibration!H$8,IF((Calibration!F$9&lt;AJ234)*AND(AJ234&lt;Calibration!F$11),Calibration!H$10,IF((Calibration!F$11&lt;AJ234)*AND(AJ234&lt;Calibration!F$13),Calibration!H$12,IF((Calibration!F$13&lt;AJ234)*AND(AJ234&lt;Calibration!F$15),Calibration!H$14,IF((Calibration!F$15&lt;AJ234)*AND(AJ234&lt;Calibration!F$17),Calibration!H$16,IF((Calibration!F$17&lt;AJ234)*AND(AJ234&lt;Calibration!F$19),Calibration!H$18,IF((Calibration!F$19&lt;AJ234)*AND(AJ234&lt;Calibration!F$21),Calibration!H$20,IF((Calibration!F$21&lt;AJ234)*AND(AJ234&lt;Calibration!F$23),Calibration!H$22,IF((Calibration!F$23&lt;AJ234)*AND(AJ234&lt;Calibration!F$25),Calibration!H$24,Calibration!H$26))))))))))</f>
        <v>96341.466666666674</v>
      </c>
      <c r="AO234" s="76">
        <f t="shared" si="199"/>
        <v>428.18429629629634</v>
      </c>
      <c r="AP234" s="88"/>
      <c r="AQ234" s="89">
        <f>P231/O231</f>
        <v>0</v>
      </c>
      <c r="AR234" s="79"/>
      <c r="AS234" s="81">
        <f>(((AA233+AA234)/2)-((AA231+AA232)/2))/((AA231+AA232)/2)*100</f>
        <v>22.548184076614078</v>
      </c>
      <c r="AT234" s="79"/>
      <c r="AU234" s="81"/>
      <c r="AV234" s="82"/>
      <c r="AW234" s="71"/>
      <c r="AX234" s="81"/>
      <c r="AY234" s="81"/>
      <c r="AZ234" s="83"/>
      <c r="BA234" s="81"/>
      <c r="BB234" s="81"/>
      <c r="BC234" s="84"/>
    </row>
    <row r="235" spans="1:55" ht="15" thickBot="1" x14ac:dyDescent="0.55000000000000004">
      <c r="A235" s="162">
        <v>59</v>
      </c>
      <c r="B235" s="156"/>
      <c r="C235" s="168"/>
      <c r="D235" s="156"/>
      <c r="E235" s="170"/>
      <c r="F235" s="158"/>
      <c r="G235" s="156"/>
      <c r="H235" s="156"/>
      <c r="I235" s="156"/>
      <c r="J235" s="156"/>
      <c r="K235" s="156"/>
      <c r="L235" s="156"/>
      <c r="M235" s="172"/>
      <c r="N235" s="158" t="s">
        <v>69</v>
      </c>
      <c r="O235" s="156">
        <v>11</v>
      </c>
      <c r="P235" s="156"/>
      <c r="Q235" s="156"/>
      <c r="R235" s="156"/>
      <c r="S235" s="150"/>
      <c r="T235" s="150"/>
      <c r="U235" s="150"/>
      <c r="V235" s="150"/>
      <c r="W235" s="150"/>
      <c r="X235" s="158"/>
      <c r="Y235" s="156"/>
      <c r="Z235" s="160">
        <f>LOOKUP(N235,$BU$4:$BU$14,$BT$4:$BT$14)</f>
        <v>35</v>
      </c>
      <c r="AA235" s="34">
        <f t="shared" si="204"/>
        <v>26.676282133333345</v>
      </c>
      <c r="AB235" s="35">
        <f t="shared" ref="AB235" si="244">AA235/Z235</f>
        <v>0.76217948952380987</v>
      </c>
      <c r="AC235" s="96"/>
      <c r="AD235" s="97">
        <v>15</v>
      </c>
      <c r="AE235" s="97">
        <v>15</v>
      </c>
      <c r="AF235" s="98">
        <v>15</v>
      </c>
      <c r="AG235" s="99"/>
      <c r="AH235" s="100">
        <f>AC235-C235</f>
        <v>0</v>
      </c>
      <c r="AI235" s="101"/>
      <c r="AJ235" s="38">
        <v>71.2</v>
      </c>
      <c r="AK235" s="102">
        <f t="shared" si="196"/>
        <v>225</v>
      </c>
      <c r="AL235" s="102">
        <f t="shared" si="197"/>
        <v>3375</v>
      </c>
      <c r="AM235" s="95">
        <f t="shared" si="198"/>
        <v>0</v>
      </c>
      <c r="AN235" s="41">
        <f>AJ235*1000*IF((Calibration!H$6&lt;AJ235)*AND(AJ235&lt;Calibration!F$7),Calibration!H$6,IF((Calibration!F$7&lt;AJ235)*AND(AJ235&lt;Calibration!F$9),Calibration!H$8,IF((Calibration!F$9&lt;AJ235)*AND(AJ235&lt;Calibration!F$11),Calibration!H$10,IF((Calibration!F$11&lt;AJ235)*AND(AJ235&lt;Calibration!F$13),Calibration!H$12,IF((Calibration!F$13&lt;AJ235)*AND(AJ235&lt;Calibration!F$15),Calibration!H$14,IF((Calibration!F$15&lt;AJ235)*AND(AJ235&lt;Calibration!F$17),Calibration!H$16,IF((Calibration!F$17&lt;AJ235)*AND(AJ235&lt;Calibration!F$19),Calibration!H$18,IF((Calibration!F$19&lt;AJ235)*AND(AJ235&lt;Calibration!F$21),Calibration!H$20,IF((Calibration!F$21&lt;AJ235)*AND(AJ235&lt;Calibration!F$23),Calibration!H$22,IF((Calibration!F$23&lt;AJ235)*AND(AJ235&lt;Calibration!F$25),Calibration!H$24,Calibration!H$26))))))))))</f>
        <v>72434.133333333346</v>
      </c>
      <c r="AO235" s="103">
        <f t="shared" si="199"/>
        <v>321.92948148148156</v>
      </c>
      <c r="AP235" s="43"/>
      <c r="AQ235" s="34">
        <f>P235/O235</f>
        <v>0</v>
      </c>
      <c r="AR235" s="104"/>
      <c r="AS235" s="105">
        <f>(((AA237+AA238)/2)-((AA235+AA236)/2))/((AA235+AA236)/2)*100</f>
        <v>23.054591538947271</v>
      </c>
      <c r="AT235" s="104"/>
      <c r="AU235" s="105"/>
      <c r="AV235" s="106"/>
      <c r="AW235" s="97"/>
      <c r="AX235" s="105"/>
      <c r="AY235" s="105"/>
      <c r="AZ235" s="107"/>
      <c r="BA235" s="105"/>
      <c r="BB235" s="105"/>
      <c r="BC235" s="108"/>
    </row>
    <row r="236" spans="1:55" ht="15" thickBot="1" x14ac:dyDescent="0.55000000000000004">
      <c r="A236" s="162"/>
      <c r="B236" s="153"/>
      <c r="C236" s="163"/>
      <c r="D236" s="153"/>
      <c r="E236" s="164"/>
      <c r="F236" s="158"/>
      <c r="G236" s="153"/>
      <c r="H236" s="153"/>
      <c r="I236" s="153"/>
      <c r="J236" s="153"/>
      <c r="K236" s="153"/>
      <c r="L236" s="153"/>
      <c r="M236" s="165"/>
      <c r="N236" s="158"/>
      <c r="O236" s="153"/>
      <c r="P236" s="153"/>
      <c r="Q236" s="153"/>
      <c r="R236" s="153"/>
      <c r="S236" s="150"/>
      <c r="T236" s="150"/>
      <c r="U236" s="150"/>
      <c r="V236" s="150"/>
      <c r="W236" s="150"/>
      <c r="X236" s="159"/>
      <c r="Y236" s="153"/>
      <c r="Z236" s="154"/>
      <c r="AA236" s="34">
        <f t="shared" si="204"/>
        <v>26.809349333333344</v>
      </c>
      <c r="AB236" s="52">
        <f t="shared" ref="AB236" si="245">AA236/Z235</f>
        <v>0.76598140952380989</v>
      </c>
      <c r="AC236" s="53"/>
      <c r="AD236" s="54">
        <v>15</v>
      </c>
      <c r="AE236" s="54">
        <v>15</v>
      </c>
      <c r="AF236" s="72">
        <v>15</v>
      </c>
      <c r="AG236" s="56"/>
      <c r="AH236" s="57">
        <f>AC236-C235</f>
        <v>0</v>
      </c>
      <c r="AI236" s="55"/>
      <c r="AJ236" s="55">
        <v>71.5</v>
      </c>
      <c r="AK236" s="58">
        <f t="shared" si="196"/>
        <v>225</v>
      </c>
      <c r="AL236" s="58">
        <f t="shared" si="197"/>
        <v>3375</v>
      </c>
      <c r="AM236" s="52">
        <f t="shared" si="198"/>
        <v>0</v>
      </c>
      <c r="AN236" s="41">
        <f>AJ236*1000*IF((Calibration!H$6&lt;AJ236)*AND(AJ236&lt;Calibration!F$7),Calibration!H$6,IF((Calibration!F$7&lt;AJ236)*AND(AJ236&lt;Calibration!F$9),Calibration!H$8,IF((Calibration!F$9&lt;AJ236)*AND(AJ236&lt;Calibration!F$11),Calibration!H$10,IF((Calibration!F$11&lt;AJ236)*AND(AJ236&lt;Calibration!F$13),Calibration!H$12,IF((Calibration!F$13&lt;AJ236)*AND(AJ236&lt;Calibration!F$15),Calibration!H$14,IF((Calibration!F$15&lt;AJ236)*AND(AJ236&lt;Calibration!F$17),Calibration!H$16,IF((Calibration!F$17&lt;AJ236)*AND(AJ236&lt;Calibration!F$19),Calibration!H$18,IF((Calibration!F$19&lt;AJ236)*AND(AJ236&lt;Calibration!F$21),Calibration!H$20,IF((Calibration!F$21&lt;AJ236)*AND(AJ236&lt;Calibration!F$23),Calibration!H$22,IF((Calibration!F$23&lt;AJ236)*AND(AJ236&lt;Calibration!F$25),Calibration!H$24,Calibration!H$26))))))))))</f>
        <v>72739.333333333343</v>
      </c>
      <c r="AO236" s="59">
        <f t="shared" si="199"/>
        <v>323.28592592592599</v>
      </c>
      <c r="AP236" s="109"/>
      <c r="AQ236" s="94">
        <f>P235/O235</f>
        <v>0</v>
      </c>
      <c r="AR236" s="62"/>
      <c r="AS236" s="64">
        <f>(((AA237+AA238)/2)-((AA235+AA236)/2))/((AA235+AA236)/2)*100</f>
        <v>23.054591538947271</v>
      </c>
      <c r="AT236" s="62"/>
      <c r="AU236" s="64"/>
      <c r="AV236" s="65"/>
      <c r="AW236" s="54"/>
      <c r="AX236" s="64"/>
      <c r="AY236" s="64"/>
      <c r="AZ236" s="66"/>
      <c r="BA236" s="64"/>
      <c r="BB236" s="64"/>
      <c r="BC236" s="67"/>
    </row>
    <row r="237" spans="1:55" ht="15" thickBot="1" x14ac:dyDescent="0.55000000000000004">
      <c r="A237" s="162"/>
      <c r="B237" s="153"/>
      <c r="C237" s="163"/>
      <c r="D237" s="153"/>
      <c r="E237" s="164"/>
      <c r="F237" s="158"/>
      <c r="G237" s="153"/>
      <c r="H237" s="153"/>
      <c r="I237" s="153"/>
      <c r="J237" s="153"/>
      <c r="K237" s="153"/>
      <c r="L237" s="153"/>
      <c r="M237" s="165"/>
      <c r="N237" s="158"/>
      <c r="O237" s="153"/>
      <c r="P237" s="153"/>
      <c r="Q237" s="153"/>
      <c r="R237" s="153"/>
      <c r="S237" s="150"/>
      <c r="T237" s="150"/>
      <c r="U237" s="150"/>
      <c r="V237" s="150"/>
      <c r="W237" s="150"/>
      <c r="X237" s="155"/>
      <c r="Y237" s="153"/>
      <c r="Z237" s="154"/>
      <c r="AA237" s="34">
        <f t="shared" si="204"/>
        <v>32.753017600000007</v>
      </c>
      <c r="AB237" s="52">
        <f t="shared" ref="AB237" si="246">AA237/Z235</f>
        <v>0.935800502857143</v>
      </c>
      <c r="AC237" s="53"/>
      <c r="AD237" s="54">
        <v>15</v>
      </c>
      <c r="AE237" s="54">
        <v>15</v>
      </c>
      <c r="AF237" s="72">
        <v>15</v>
      </c>
      <c r="AG237" s="56"/>
      <c r="AH237" s="57">
        <f>AC237-C235</f>
        <v>0</v>
      </c>
      <c r="AI237" s="55"/>
      <c r="AJ237" s="55">
        <v>84.9</v>
      </c>
      <c r="AK237" s="58">
        <f t="shared" si="196"/>
        <v>225</v>
      </c>
      <c r="AL237" s="58">
        <f t="shared" si="197"/>
        <v>3375</v>
      </c>
      <c r="AM237" s="52">
        <f t="shared" si="198"/>
        <v>0</v>
      </c>
      <c r="AN237" s="41">
        <f>AJ237*1000*IF((Calibration!H$6&lt;AJ237)*AND(AJ237&lt;Calibration!F$7),Calibration!H$6,IF((Calibration!F$7&lt;AJ237)*AND(AJ237&lt;Calibration!F$9),Calibration!H$8,IF((Calibration!F$9&lt;AJ237)*AND(AJ237&lt;Calibration!F$11),Calibration!H$10,IF((Calibration!F$11&lt;AJ237)*AND(AJ237&lt;Calibration!F$13),Calibration!H$12,IF((Calibration!F$13&lt;AJ237)*AND(AJ237&lt;Calibration!F$15),Calibration!H$14,IF((Calibration!F$15&lt;AJ237)*AND(AJ237&lt;Calibration!F$17),Calibration!H$16,IF((Calibration!F$17&lt;AJ237)*AND(AJ237&lt;Calibration!F$19),Calibration!H$18,IF((Calibration!F$19&lt;AJ237)*AND(AJ237&lt;Calibration!F$21),Calibration!H$20,IF((Calibration!F$21&lt;AJ237)*AND(AJ237&lt;Calibration!F$23),Calibration!H$22,IF((Calibration!F$23&lt;AJ237)*AND(AJ237&lt;Calibration!F$25),Calibration!H$24,Calibration!H$26))))))))))</f>
        <v>86371.6</v>
      </c>
      <c r="AO237" s="59">
        <f t="shared" si="199"/>
        <v>383.87377777777783</v>
      </c>
      <c r="AP237" s="109"/>
      <c r="AQ237" s="94">
        <f>P235/O235</f>
        <v>0</v>
      </c>
      <c r="AR237" s="62"/>
      <c r="AS237" s="64">
        <f>(((AA237+AA238)/2)-((AA235+AA236)/2))/((AA235+AA236)/2)*100</f>
        <v>23.054591538947271</v>
      </c>
      <c r="AT237" s="62"/>
      <c r="AU237" s="64"/>
      <c r="AV237" s="65"/>
      <c r="AW237" s="54"/>
      <c r="AX237" s="64"/>
      <c r="AY237" s="64"/>
      <c r="AZ237" s="66"/>
      <c r="BA237" s="64"/>
      <c r="BB237" s="64"/>
      <c r="BC237" s="67"/>
    </row>
    <row r="238" spans="1:55" ht="15" thickBot="1" x14ac:dyDescent="0.55000000000000004">
      <c r="A238" s="162"/>
      <c r="B238" s="157"/>
      <c r="C238" s="169"/>
      <c r="D238" s="157"/>
      <c r="E238" s="171"/>
      <c r="F238" s="158"/>
      <c r="G238" s="157"/>
      <c r="H238" s="157"/>
      <c r="I238" s="157"/>
      <c r="J238" s="157"/>
      <c r="K238" s="157"/>
      <c r="L238" s="157"/>
      <c r="M238" s="173"/>
      <c r="N238" s="158"/>
      <c r="O238" s="157"/>
      <c r="P238" s="157"/>
      <c r="Q238" s="157"/>
      <c r="R238" s="157"/>
      <c r="S238" s="150"/>
      <c r="T238" s="150"/>
      <c r="U238" s="150"/>
      <c r="V238" s="150"/>
      <c r="W238" s="150"/>
      <c r="X238" s="158"/>
      <c r="Y238" s="157"/>
      <c r="Z238" s="161"/>
      <c r="AA238" s="34">
        <f t="shared" si="204"/>
        <v>33.063507733333338</v>
      </c>
      <c r="AB238" s="87">
        <f t="shared" ref="AB238" si="247">AA238/Z235</f>
        <v>0.94467164952380966</v>
      </c>
      <c r="AC238" s="110"/>
      <c r="AD238" s="111">
        <v>15</v>
      </c>
      <c r="AE238" s="111">
        <v>15</v>
      </c>
      <c r="AF238" s="112">
        <v>15</v>
      </c>
      <c r="AG238" s="113"/>
      <c r="AH238" s="114">
        <f>AH237</f>
        <v>0</v>
      </c>
      <c r="AI238" s="112"/>
      <c r="AJ238" s="72">
        <v>85.6</v>
      </c>
      <c r="AK238" s="115">
        <f t="shared" si="196"/>
        <v>225</v>
      </c>
      <c r="AL238" s="115">
        <f t="shared" si="197"/>
        <v>3375</v>
      </c>
      <c r="AM238" s="116">
        <f t="shared" si="198"/>
        <v>0</v>
      </c>
      <c r="AN238" s="41">
        <f>AJ238*1000*IF((Calibration!H$6&lt;AJ238)*AND(AJ238&lt;Calibration!F$7),Calibration!H$6,IF((Calibration!F$7&lt;AJ238)*AND(AJ238&lt;Calibration!F$9),Calibration!H$8,IF((Calibration!F$9&lt;AJ238)*AND(AJ238&lt;Calibration!F$11),Calibration!H$10,IF((Calibration!F$11&lt;AJ238)*AND(AJ238&lt;Calibration!F$13),Calibration!H$12,IF((Calibration!F$13&lt;AJ238)*AND(AJ238&lt;Calibration!F$15),Calibration!H$14,IF((Calibration!F$15&lt;AJ238)*AND(AJ238&lt;Calibration!F$17),Calibration!H$16,IF((Calibration!F$17&lt;AJ238)*AND(AJ238&lt;Calibration!F$19),Calibration!H$18,IF((Calibration!F$19&lt;AJ238)*AND(AJ238&lt;Calibration!F$21),Calibration!H$20,IF((Calibration!F$21&lt;AJ238)*AND(AJ238&lt;Calibration!F$23),Calibration!H$22,IF((Calibration!F$23&lt;AJ238)*AND(AJ238&lt;Calibration!F$25),Calibration!H$24,Calibration!H$26))))))))))</f>
        <v>87083.733333333337</v>
      </c>
      <c r="AO238" s="117">
        <f t="shared" si="199"/>
        <v>387.03881481481483</v>
      </c>
      <c r="AP238" s="118"/>
      <c r="AQ238" s="119">
        <f>P235/O235</f>
        <v>0</v>
      </c>
      <c r="AR238" s="120"/>
      <c r="AS238" s="121">
        <f>(((AA237+AA238)/2)-((AA235+AA236)/2))/((AA235+AA236)/2)*100</f>
        <v>23.054591538947271</v>
      </c>
      <c r="AT238" s="120"/>
      <c r="AU238" s="121"/>
      <c r="AV238" s="122"/>
      <c r="AW238" s="111"/>
      <c r="AX238" s="121"/>
      <c r="AY238" s="121"/>
      <c r="AZ238" s="123"/>
      <c r="BA238" s="121"/>
      <c r="BB238" s="121"/>
      <c r="BC238" s="124"/>
    </row>
    <row r="239" spans="1:55" ht="15" thickBot="1" x14ac:dyDescent="0.55000000000000004">
      <c r="A239" s="166">
        <v>60</v>
      </c>
      <c r="B239" s="153"/>
      <c r="C239" s="163"/>
      <c r="D239" s="153"/>
      <c r="E239" s="164"/>
      <c r="F239" s="157"/>
      <c r="G239" s="153"/>
      <c r="H239" s="153"/>
      <c r="I239" s="153"/>
      <c r="J239" s="153"/>
      <c r="K239" s="153"/>
      <c r="L239" s="153"/>
      <c r="M239" s="165"/>
      <c r="N239" s="157" t="s">
        <v>69</v>
      </c>
      <c r="O239" s="153">
        <v>11</v>
      </c>
      <c r="P239" s="153"/>
      <c r="Q239" s="153"/>
      <c r="R239" s="153"/>
      <c r="S239" s="151"/>
      <c r="T239" s="151"/>
      <c r="U239" s="151"/>
      <c r="V239" s="151"/>
      <c r="W239" s="151"/>
      <c r="X239" s="157"/>
      <c r="Y239" s="153"/>
      <c r="Z239" s="154">
        <f>LOOKUP(N239,$BU$4:$BU$14,$BT$4:$BT$14)</f>
        <v>35</v>
      </c>
      <c r="AA239" s="34">
        <f t="shared" si="204"/>
        <v>27.785175466666669</v>
      </c>
      <c r="AB239" s="35">
        <f t="shared" ref="AB239" si="248">AA239/Z239</f>
        <v>0.79386215619047629</v>
      </c>
      <c r="AC239" s="36"/>
      <c r="AD239" s="37">
        <v>15</v>
      </c>
      <c r="AE239" s="37">
        <v>15</v>
      </c>
      <c r="AF239" s="93">
        <v>15</v>
      </c>
      <c r="AG239" s="39"/>
      <c r="AH239" s="40">
        <f>AC239-C239</f>
        <v>0</v>
      </c>
      <c r="AI239" s="38"/>
      <c r="AJ239" s="38">
        <v>73.7</v>
      </c>
      <c r="AK239" s="41">
        <f t="shared" si="196"/>
        <v>225</v>
      </c>
      <c r="AL239" s="41">
        <f t="shared" si="197"/>
        <v>3375</v>
      </c>
      <c r="AM239" s="35">
        <f t="shared" si="198"/>
        <v>0</v>
      </c>
      <c r="AN239" s="41">
        <f>AJ239*1000*IF((Calibration!H$6&lt;AJ239)*AND(AJ239&lt;Calibration!F$7),Calibration!H$6,IF((Calibration!F$7&lt;AJ239)*AND(AJ239&lt;Calibration!F$9),Calibration!H$8,IF((Calibration!F$9&lt;AJ239)*AND(AJ239&lt;Calibration!F$11),Calibration!H$10,IF((Calibration!F$11&lt;AJ239)*AND(AJ239&lt;Calibration!F$13),Calibration!H$12,IF((Calibration!F$13&lt;AJ239)*AND(AJ239&lt;Calibration!F$15),Calibration!H$14,IF((Calibration!F$15&lt;AJ239)*AND(AJ239&lt;Calibration!F$17),Calibration!H$16,IF((Calibration!F$17&lt;AJ239)*AND(AJ239&lt;Calibration!F$19),Calibration!H$18,IF((Calibration!F$19&lt;AJ239)*AND(AJ239&lt;Calibration!F$21),Calibration!H$20,IF((Calibration!F$21&lt;AJ239)*AND(AJ239&lt;Calibration!F$23),Calibration!H$22,IF((Calibration!F$23&lt;AJ239)*AND(AJ239&lt;Calibration!F$25),Calibration!H$24,Calibration!H$26))))))))))</f>
        <v>74977.466666666674</v>
      </c>
      <c r="AO239" s="42">
        <f t="shared" si="199"/>
        <v>333.23318518518522</v>
      </c>
      <c r="AP239" s="43"/>
      <c r="AQ239" s="34">
        <f>P239/O239</f>
        <v>0</v>
      </c>
      <c r="AR239" s="45"/>
      <c r="AS239" s="47">
        <f>(((AA241+AA242)/2)-((AA239+AA240)/2))/((AA239+AA240)/2)*100</f>
        <v>23.135016520322939</v>
      </c>
      <c r="AT239" s="45"/>
      <c r="AU239" s="47"/>
      <c r="AV239" s="48"/>
      <c r="AW239" s="37"/>
      <c r="AX239" s="47"/>
      <c r="AY239" s="47"/>
      <c r="AZ239" s="49"/>
      <c r="BA239" s="47"/>
      <c r="BB239" s="47"/>
      <c r="BC239" s="50"/>
    </row>
    <row r="240" spans="1:55" ht="15" thickBot="1" x14ac:dyDescent="0.55000000000000004">
      <c r="A240" s="162"/>
      <c r="B240" s="153"/>
      <c r="C240" s="163"/>
      <c r="D240" s="153"/>
      <c r="E240" s="164"/>
      <c r="F240" s="158"/>
      <c r="G240" s="153"/>
      <c r="H240" s="153"/>
      <c r="I240" s="153"/>
      <c r="J240" s="153"/>
      <c r="K240" s="153"/>
      <c r="L240" s="153"/>
      <c r="M240" s="165"/>
      <c r="N240" s="158"/>
      <c r="O240" s="153"/>
      <c r="P240" s="153"/>
      <c r="Q240" s="153"/>
      <c r="R240" s="153"/>
      <c r="S240" s="150"/>
      <c r="T240" s="150"/>
      <c r="U240" s="150"/>
      <c r="V240" s="150"/>
      <c r="W240" s="150"/>
      <c r="X240" s="159"/>
      <c r="Y240" s="153"/>
      <c r="Z240" s="154"/>
      <c r="AA240" s="34">
        <f t="shared" si="204"/>
        <v>28.006954133333338</v>
      </c>
      <c r="AB240" s="52">
        <f t="shared" ref="AB240" si="249">AA240/Z239</f>
        <v>0.80019868952380968</v>
      </c>
      <c r="AC240" s="53"/>
      <c r="AD240" s="54">
        <v>15</v>
      </c>
      <c r="AE240" s="54">
        <v>15</v>
      </c>
      <c r="AF240" s="72">
        <v>15</v>
      </c>
      <c r="AG240" s="56"/>
      <c r="AH240" s="57">
        <f>AC240-C239</f>
        <v>0</v>
      </c>
      <c r="AI240" s="55"/>
      <c r="AJ240" s="55">
        <v>74.2</v>
      </c>
      <c r="AK240" s="58">
        <f t="shared" si="196"/>
        <v>225</v>
      </c>
      <c r="AL240" s="58">
        <f t="shared" si="197"/>
        <v>3375</v>
      </c>
      <c r="AM240" s="52">
        <f t="shared" si="198"/>
        <v>0</v>
      </c>
      <c r="AN240" s="41">
        <f>AJ240*1000*IF((Calibration!H$6&lt;AJ240)*AND(AJ240&lt;Calibration!F$7),Calibration!H$6,IF((Calibration!F$7&lt;AJ240)*AND(AJ240&lt;Calibration!F$9),Calibration!H$8,IF((Calibration!F$9&lt;AJ240)*AND(AJ240&lt;Calibration!F$11),Calibration!H$10,IF((Calibration!F$11&lt;AJ240)*AND(AJ240&lt;Calibration!F$13),Calibration!H$12,IF((Calibration!F$13&lt;AJ240)*AND(AJ240&lt;Calibration!F$15),Calibration!H$14,IF((Calibration!F$15&lt;AJ240)*AND(AJ240&lt;Calibration!F$17),Calibration!H$16,IF((Calibration!F$17&lt;AJ240)*AND(AJ240&lt;Calibration!F$19),Calibration!H$18,IF((Calibration!F$19&lt;AJ240)*AND(AJ240&lt;Calibration!F$21),Calibration!H$20,IF((Calibration!F$21&lt;AJ240)*AND(AJ240&lt;Calibration!F$23),Calibration!H$22,IF((Calibration!F$23&lt;AJ240)*AND(AJ240&lt;Calibration!F$25),Calibration!H$24,Calibration!H$26))))))))))</f>
        <v>75486.133333333346</v>
      </c>
      <c r="AO240" s="59">
        <f t="shared" si="199"/>
        <v>335.49392592592596</v>
      </c>
      <c r="AP240" s="109"/>
      <c r="AQ240" s="94">
        <f>P239/O239</f>
        <v>0</v>
      </c>
      <c r="AR240" s="62"/>
      <c r="AS240" s="64">
        <f>(((AA241+AA242)/2)-((AA239+AA240)/2))/((AA239+AA240)/2)*100</f>
        <v>23.135016520322939</v>
      </c>
      <c r="AT240" s="62"/>
      <c r="AU240" s="64"/>
      <c r="AV240" s="65"/>
      <c r="AW240" s="54"/>
      <c r="AX240" s="64"/>
      <c r="AY240" s="64"/>
      <c r="AZ240" s="66"/>
      <c r="BA240" s="64"/>
      <c r="BB240" s="64"/>
      <c r="BC240" s="67"/>
    </row>
    <row r="241" spans="1:55" ht="15" thickBot="1" x14ac:dyDescent="0.55000000000000004">
      <c r="A241" s="162"/>
      <c r="B241" s="153"/>
      <c r="C241" s="163"/>
      <c r="D241" s="153"/>
      <c r="E241" s="164"/>
      <c r="F241" s="158"/>
      <c r="G241" s="153"/>
      <c r="H241" s="153"/>
      <c r="I241" s="153"/>
      <c r="J241" s="153"/>
      <c r="K241" s="153"/>
      <c r="L241" s="153"/>
      <c r="M241" s="165"/>
      <c r="N241" s="158"/>
      <c r="O241" s="153"/>
      <c r="P241" s="153"/>
      <c r="Q241" s="153"/>
      <c r="R241" s="153"/>
      <c r="S241" s="150"/>
      <c r="T241" s="150"/>
      <c r="U241" s="150"/>
      <c r="V241" s="150"/>
      <c r="W241" s="150"/>
      <c r="X241" s="155"/>
      <c r="Y241" s="153"/>
      <c r="Z241" s="154"/>
      <c r="AA241" s="34">
        <f t="shared" si="204"/>
        <v>33.462709333333336</v>
      </c>
      <c r="AB241" s="52">
        <f t="shared" ref="AB241" si="250">AA241/Z239</f>
        <v>0.9560774095238096</v>
      </c>
      <c r="AC241" s="53"/>
      <c r="AD241" s="54">
        <v>15</v>
      </c>
      <c r="AE241" s="54">
        <v>15</v>
      </c>
      <c r="AF241" s="72">
        <v>15</v>
      </c>
      <c r="AG241" s="56"/>
      <c r="AH241" s="57">
        <f>AC241-C239</f>
        <v>0</v>
      </c>
      <c r="AI241" s="55"/>
      <c r="AJ241" s="55">
        <v>86.5</v>
      </c>
      <c r="AK241" s="58">
        <f t="shared" si="196"/>
        <v>225</v>
      </c>
      <c r="AL241" s="58">
        <f t="shared" si="197"/>
        <v>3375</v>
      </c>
      <c r="AM241" s="52">
        <f t="shared" si="198"/>
        <v>0</v>
      </c>
      <c r="AN241" s="41">
        <f>AJ241*1000*IF((Calibration!H$6&lt;AJ241)*AND(AJ241&lt;Calibration!F$7),Calibration!H$6,IF((Calibration!F$7&lt;AJ241)*AND(AJ241&lt;Calibration!F$9),Calibration!H$8,IF((Calibration!F$9&lt;AJ241)*AND(AJ241&lt;Calibration!F$11),Calibration!H$10,IF((Calibration!F$11&lt;AJ241)*AND(AJ241&lt;Calibration!F$13),Calibration!H$12,IF((Calibration!F$13&lt;AJ241)*AND(AJ241&lt;Calibration!F$15),Calibration!H$14,IF((Calibration!F$15&lt;AJ241)*AND(AJ241&lt;Calibration!F$17),Calibration!H$16,IF((Calibration!F$17&lt;AJ241)*AND(AJ241&lt;Calibration!F$19),Calibration!H$18,IF((Calibration!F$19&lt;AJ241)*AND(AJ241&lt;Calibration!F$21),Calibration!H$20,IF((Calibration!F$21&lt;AJ241)*AND(AJ241&lt;Calibration!F$23),Calibration!H$22,IF((Calibration!F$23&lt;AJ241)*AND(AJ241&lt;Calibration!F$25),Calibration!H$24,Calibration!H$26))))))))))</f>
        <v>87999.333333333343</v>
      </c>
      <c r="AO241" s="59">
        <f t="shared" si="199"/>
        <v>391.10814814814819</v>
      </c>
      <c r="AP241" s="109"/>
      <c r="AQ241" s="94">
        <f>P239/O239</f>
        <v>0</v>
      </c>
      <c r="AR241" s="62"/>
      <c r="AS241" s="64">
        <f>(((AA241+AA242)/2)-((AA239+AA240)/2))/((AA239+AA240)/2)*100</f>
        <v>23.135016520322939</v>
      </c>
      <c r="AT241" s="62"/>
      <c r="AU241" s="64"/>
      <c r="AV241" s="65"/>
      <c r="AW241" s="54"/>
      <c r="AX241" s="64"/>
      <c r="AY241" s="64"/>
      <c r="AZ241" s="66"/>
      <c r="BA241" s="64"/>
      <c r="BB241" s="64"/>
      <c r="BC241" s="67"/>
    </row>
    <row r="242" spans="1:55" ht="15" thickBot="1" x14ac:dyDescent="0.55000000000000004">
      <c r="A242" s="167"/>
      <c r="B242" s="153"/>
      <c r="C242" s="163"/>
      <c r="D242" s="153"/>
      <c r="E242" s="164"/>
      <c r="F242" s="156"/>
      <c r="G242" s="153"/>
      <c r="H242" s="153"/>
      <c r="I242" s="153"/>
      <c r="J242" s="153"/>
      <c r="K242" s="153"/>
      <c r="L242" s="153"/>
      <c r="M242" s="165"/>
      <c r="N242" s="156"/>
      <c r="O242" s="153"/>
      <c r="P242" s="153"/>
      <c r="Q242" s="153"/>
      <c r="R242" s="153"/>
      <c r="S242" s="152"/>
      <c r="T242" s="152"/>
      <c r="U242" s="152"/>
      <c r="V242" s="152"/>
      <c r="W242" s="152"/>
      <c r="X242" s="156"/>
      <c r="Y242" s="153"/>
      <c r="Z242" s="154"/>
      <c r="AA242" s="34">
        <f t="shared" si="204"/>
        <v>35.236938666666667</v>
      </c>
      <c r="AB242" s="87">
        <f t="shared" ref="AB242" si="251">AA242/Z239</f>
        <v>1.0067696761904763</v>
      </c>
      <c r="AC242" s="70"/>
      <c r="AD242" s="71">
        <v>15</v>
      </c>
      <c r="AE242" s="71">
        <v>15</v>
      </c>
      <c r="AF242" s="72">
        <v>15</v>
      </c>
      <c r="AG242" s="73"/>
      <c r="AH242" s="74">
        <f>AH241</f>
        <v>0</v>
      </c>
      <c r="AI242" s="72"/>
      <c r="AJ242" s="72">
        <v>90.5</v>
      </c>
      <c r="AK242" s="75">
        <f t="shared" si="196"/>
        <v>225</v>
      </c>
      <c r="AL242" s="75">
        <f t="shared" si="197"/>
        <v>3375</v>
      </c>
      <c r="AM242" s="69">
        <f t="shared" si="198"/>
        <v>0</v>
      </c>
      <c r="AN242" s="41">
        <f>AJ242*1000*IF((Calibration!H$6&lt;AJ242)*AND(AJ242&lt;Calibration!F$7),Calibration!H$6,IF((Calibration!F$7&lt;AJ242)*AND(AJ242&lt;Calibration!F$9),Calibration!H$8,IF((Calibration!F$9&lt;AJ242)*AND(AJ242&lt;Calibration!F$11),Calibration!H$10,IF((Calibration!F$11&lt;AJ242)*AND(AJ242&lt;Calibration!F$13),Calibration!H$12,IF((Calibration!F$13&lt;AJ242)*AND(AJ242&lt;Calibration!F$15),Calibration!H$14,IF((Calibration!F$15&lt;AJ242)*AND(AJ242&lt;Calibration!F$17),Calibration!H$16,IF((Calibration!F$17&lt;AJ242)*AND(AJ242&lt;Calibration!F$19),Calibration!H$18,IF((Calibration!F$19&lt;AJ242)*AND(AJ242&lt;Calibration!F$21),Calibration!H$20,IF((Calibration!F$21&lt;AJ242)*AND(AJ242&lt;Calibration!F$23),Calibration!H$22,IF((Calibration!F$23&lt;AJ242)*AND(AJ242&lt;Calibration!F$25),Calibration!H$24,Calibration!H$26))))))))))</f>
        <v>92068.666666666672</v>
      </c>
      <c r="AO242" s="76">
        <f t="shared" si="199"/>
        <v>409.19407407407408</v>
      </c>
      <c r="AP242" s="88"/>
      <c r="AQ242" s="89">
        <f>P239/O239</f>
        <v>0</v>
      </c>
      <c r="AR242" s="79"/>
      <c r="AS242" s="81">
        <f>(((AA241+AA242)/2)-((AA239+AA240)/2))/((AA239+AA240)/2)*100</f>
        <v>23.135016520322939</v>
      </c>
      <c r="AT242" s="79"/>
      <c r="AU242" s="81"/>
      <c r="AV242" s="82"/>
      <c r="AW242" s="71"/>
      <c r="AX242" s="81"/>
      <c r="AY242" s="81"/>
      <c r="AZ242" s="83"/>
      <c r="BA242" s="81"/>
      <c r="BB242" s="81"/>
      <c r="BC242" s="84"/>
    </row>
    <row r="243" spans="1:55" ht="15" thickBot="1" x14ac:dyDescent="0.55000000000000004">
      <c r="A243" s="162">
        <v>61</v>
      </c>
      <c r="B243" s="156"/>
      <c r="C243" s="168"/>
      <c r="D243" s="156"/>
      <c r="E243" s="170"/>
      <c r="F243" s="158"/>
      <c r="G243" s="156"/>
      <c r="H243" s="156"/>
      <c r="I243" s="156"/>
      <c r="J243" s="156"/>
      <c r="K243" s="156"/>
      <c r="L243" s="156"/>
      <c r="M243" s="172"/>
      <c r="N243" s="158" t="s">
        <v>69</v>
      </c>
      <c r="O243" s="156">
        <v>11</v>
      </c>
      <c r="P243" s="156"/>
      <c r="Q243" s="156"/>
      <c r="R243" s="156"/>
      <c r="S243" s="150"/>
      <c r="T243" s="150"/>
      <c r="U243" s="150"/>
      <c r="V243" s="150"/>
      <c r="W243" s="150"/>
      <c r="X243" s="158"/>
      <c r="Y243" s="156"/>
      <c r="Z243" s="160">
        <f>LOOKUP(N243,$BU$4:$BU$14,$BT$4:$BT$14)</f>
        <v>35</v>
      </c>
      <c r="AA243" s="34">
        <f t="shared" si="204"/>
        <v>30.934432533333339</v>
      </c>
      <c r="AB243" s="35">
        <f t="shared" ref="AB243" si="252">AA243/Z243</f>
        <v>0.88384092952380966</v>
      </c>
      <c r="AC243" s="96"/>
      <c r="AD243" s="97">
        <v>15</v>
      </c>
      <c r="AE243" s="97">
        <v>15</v>
      </c>
      <c r="AF243" s="98">
        <v>15</v>
      </c>
      <c r="AG243" s="99"/>
      <c r="AH243" s="100">
        <f>AC243-C243</f>
        <v>0</v>
      </c>
      <c r="AI243" s="101"/>
      <c r="AJ243" s="38">
        <v>80.8</v>
      </c>
      <c r="AK243" s="102">
        <f t="shared" si="196"/>
        <v>225</v>
      </c>
      <c r="AL243" s="102">
        <f t="shared" si="197"/>
        <v>3375</v>
      </c>
      <c r="AM243" s="95">
        <f t="shared" si="198"/>
        <v>0</v>
      </c>
      <c r="AN243" s="41">
        <f>AJ243*1000*IF((Calibration!H$6&lt;AJ243)*AND(AJ243&lt;Calibration!F$7),Calibration!H$6,IF((Calibration!F$7&lt;AJ243)*AND(AJ243&lt;Calibration!F$9),Calibration!H$8,IF((Calibration!F$9&lt;AJ243)*AND(AJ243&lt;Calibration!F$11),Calibration!H$10,IF((Calibration!F$11&lt;AJ243)*AND(AJ243&lt;Calibration!F$13),Calibration!H$12,IF((Calibration!F$13&lt;AJ243)*AND(AJ243&lt;Calibration!F$15),Calibration!H$14,IF((Calibration!F$15&lt;AJ243)*AND(AJ243&lt;Calibration!F$17),Calibration!H$16,IF((Calibration!F$17&lt;AJ243)*AND(AJ243&lt;Calibration!F$19),Calibration!H$18,IF((Calibration!F$19&lt;AJ243)*AND(AJ243&lt;Calibration!F$21),Calibration!H$20,IF((Calibration!F$21&lt;AJ243)*AND(AJ243&lt;Calibration!F$23),Calibration!H$22,IF((Calibration!F$23&lt;AJ243)*AND(AJ243&lt;Calibration!F$25),Calibration!H$24,Calibration!H$26))))))))))</f>
        <v>82200.53333333334</v>
      </c>
      <c r="AO243" s="103">
        <f t="shared" si="199"/>
        <v>365.33570370370376</v>
      </c>
      <c r="AP243" s="43"/>
      <c r="AQ243" s="34">
        <f>P243/O243</f>
        <v>0</v>
      </c>
      <c r="AR243" s="104"/>
      <c r="AS243" s="105">
        <f>(((AA245+AA246)/2)-((AA243+AA244)/2))/((AA243+AA244)/2)*100</f>
        <v>22.548184076614078</v>
      </c>
      <c r="AT243" s="104"/>
      <c r="AU243" s="105"/>
      <c r="AV243" s="106"/>
      <c r="AW243" s="97"/>
      <c r="AX243" s="105"/>
      <c r="AY243" s="105"/>
      <c r="AZ243" s="107"/>
      <c r="BA243" s="105"/>
      <c r="BB243" s="105"/>
      <c r="BC243" s="108"/>
    </row>
    <row r="244" spans="1:55" ht="15" thickBot="1" x14ac:dyDescent="0.55000000000000004">
      <c r="A244" s="162"/>
      <c r="B244" s="153"/>
      <c r="C244" s="163"/>
      <c r="D244" s="153"/>
      <c r="E244" s="164"/>
      <c r="F244" s="158"/>
      <c r="G244" s="153"/>
      <c r="H244" s="153"/>
      <c r="I244" s="153"/>
      <c r="J244" s="153"/>
      <c r="K244" s="153"/>
      <c r="L244" s="153"/>
      <c r="M244" s="165"/>
      <c r="N244" s="158"/>
      <c r="O244" s="153"/>
      <c r="P244" s="153"/>
      <c r="Q244" s="153"/>
      <c r="R244" s="153"/>
      <c r="S244" s="150"/>
      <c r="T244" s="150"/>
      <c r="U244" s="150"/>
      <c r="V244" s="150"/>
      <c r="W244" s="150"/>
      <c r="X244" s="159"/>
      <c r="Y244" s="153"/>
      <c r="Z244" s="154"/>
      <c r="AA244" s="34">
        <f t="shared" si="204"/>
        <v>30.047317866666667</v>
      </c>
      <c r="AB244" s="52">
        <f t="shared" ref="AB244" si="253">AA244/Z243</f>
        <v>0.85849479619047619</v>
      </c>
      <c r="AC244" s="53"/>
      <c r="AD244" s="54">
        <v>15</v>
      </c>
      <c r="AE244" s="54">
        <v>15</v>
      </c>
      <c r="AF244" s="72">
        <v>15</v>
      </c>
      <c r="AG244" s="56"/>
      <c r="AH244" s="57">
        <f>AC244-C243</f>
        <v>0</v>
      </c>
      <c r="AI244" s="55"/>
      <c r="AJ244" s="55">
        <v>78.8</v>
      </c>
      <c r="AK244" s="58">
        <f t="shared" si="196"/>
        <v>225</v>
      </c>
      <c r="AL244" s="58">
        <f t="shared" si="197"/>
        <v>3375</v>
      </c>
      <c r="AM244" s="52">
        <f t="shared" si="198"/>
        <v>0</v>
      </c>
      <c r="AN244" s="41">
        <f>AJ244*1000*IF((Calibration!H$6&lt;AJ244)*AND(AJ244&lt;Calibration!F$7),Calibration!H$6,IF((Calibration!F$7&lt;AJ244)*AND(AJ244&lt;Calibration!F$9),Calibration!H$8,IF((Calibration!F$9&lt;AJ244)*AND(AJ244&lt;Calibration!F$11),Calibration!H$10,IF((Calibration!F$11&lt;AJ244)*AND(AJ244&lt;Calibration!F$13),Calibration!H$12,IF((Calibration!F$13&lt;AJ244)*AND(AJ244&lt;Calibration!F$15),Calibration!H$14,IF((Calibration!F$15&lt;AJ244)*AND(AJ244&lt;Calibration!F$17),Calibration!H$16,IF((Calibration!F$17&lt;AJ244)*AND(AJ244&lt;Calibration!F$19),Calibration!H$18,IF((Calibration!F$19&lt;AJ244)*AND(AJ244&lt;Calibration!F$21),Calibration!H$20,IF((Calibration!F$21&lt;AJ244)*AND(AJ244&lt;Calibration!F$23),Calibration!H$22,IF((Calibration!F$23&lt;AJ244)*AND(AJ244&lt;Calibration!F$25),Calibration!H$24,Calibration!H$26))))))))))</f>
        <v>80165.866666666669</v>
      </c>
      <c r="AO244" s="59">
        <f t="shared" si="199"/>
        <v>356.29274074074073</v>
      </c>
      <c r="AP244" s="109"/>
      <c r="AQ244" s="94">
        <f>P243/O243</f>
        <v>0</v>
      </c>
      <c r="AR244" s="62"/>
      <c r="AS244" s="64">
        <f>(((AA245+AA246)/2)-((AA243+AA244)/2))/((AA243+AA244)/2)*100</f>
        <v>22.548184076614078</v>
      </c>
      <c r="AT244" s="62"/>
      <c r="AU244" s="64"/>
      <c r="AV244" s="65"/>
      <c r="AW244" s="54"/>
      <c r="AX244" s="64"/>
      <c r="AY244" s="64"/>
      <c r="AZ244" s="66"/>
      <c r="BA244" s="64"/>
      <c r="BB244" s="64"/>
      <c r="BC244" s="67"/>
    </row>
    <row r="245" spans="1:55" ht="15" thickBot="1" x14ac:dyDescent="0.55000000000000004">
      <c r="A245" s="162"/>
      <c r="B245" s="153"/>
      <c r="C245" s="163"/>
      <c r="D245" s="153"/>
      <c r="E245" s="164"/>
      <c r="F245" s="158"/>
      <c r="G245" s="153"/>
      <c r="H245" s="153"/>
      <c r="I245" s="153"/>
      <c r="J245" s="153"/>
      <c r="K245" s="153"/>
      <c r="L245" s="153"/>
      <c r="M245" s="165"/>
      <c r="N245" s="158"/>
      <c r="O245" s="153"/>
      <c r="P245" s="153"/>
      <c r="Q245" s="153"/>
      <c r="R245" s="153"/>
      <c r="S245" s="150"/>
      <c r="T245" s="150"/>
      <c r="U245" s="150"/>
      <c r="V245" s="150"/>
      <c r="W245" s="150"/>
      <c r="X245" s="155"/>
      <c r="Y245" s="153"/>
      <c r="Z245" s="154"/>
      <c r="AA245" s="34">
        <f t="shared" si="204"/>
        <v>37.632148266666675</v>
      </c>
      <c r="AB245" s="52">
        <f t="shared" ref="AB245" si="254">AA245/Z243</f>
        <v>1.0752042361904763</v>
      </c>
      <c r="AC245" s="53"/>
      <c r="AD245" s="54">
        <v>15</v>
      </c>
      <c r="AE245" s="54">
        <v>15</v>
      </c>
      <c r="AF245" s="72">
        <v>15</v>
      </c>
      <c r="AG245" s="56"/>
      <c r="AH245" s="57">
        <f>AC245-C243</f>
        <v>0</v>
      </c>
      <c r="AI245" s="55"/>
      <c r="AJ245" s="55">
        <v>95.9</v>
      </c>
      <c r="AK245" s="58">
        <f t="shared" si="196"/>
        <v>225</v>
      </c>
      <c r="AL245" s="58">
        <f t="shared" si="197"/>
        <v>3375</v>
      </c>
      <c r="AM245" s="52">
        <f t="shared" si="198"/>
        <v>0</v>
      </c>
      <c r="AN245" s="41">
        <f>AJ245*1000*IF((Calibration!H$6&lt;AJ245)*AND(AJ245&lt;Calibration!F$7),Calibration!H$6,IF((Calibration!F$7&lt;AJ245)*AND(AJ245&lt;Calibration!F$9),Calibration!H$8,IF((Calibration!F$9&lt;AJ245)*AND(AJ245&lt;Calibration!F$11),Calibration!H$10,IF((Calibration!F$11&lt;AJ245)*AND(AJ245&lt;Calibration!F$13),Calibration!H$12,IF((Calibration!F$13&lt;AJ245)*AND(AJ245&lt;Calibration!F$15),Calibration!H$14,IF((Calibration!F$15&lt;AJ245)*AND(AJ245&lt;Calibration!F$17),Calibration!H$16,IF((Calibration!F$17&lt;AJ245)*AND(AJ245&lt;Calibration!F$19),Calibration!H$18,IF((Calibration!F$19&lt;AJ245)*AND(AJ245&lt;Calibration!F$21),Calibration!H$20,IF((Calibration!F$21&lt;AJ245)*AND(AJ245&lt;Calibration!F$23),Calibration!H$22,IF((Calibration!F$23&lt;AJ245)*AND(AJ245&lt;Calibration!F$25),Calibration!H$24,Calibration!H$26))))))))))</f>
        <v>97562.266666666677</v>
      </c>
      <c r="AO245" s="59">
        <f t="shared" si="199"/>
        <v>433.61007407407413</v>
      </c>
      <c r="AP245" s="109"/>
      <c r="AQ245" s="94">
        <f>P243/O243</f>
        <v>0</v>
      </c>
      <c r="AR245" s="62"/>
      <c r="AS245" s="64">
        <f>(((AA245+AA246)/2)-((AA243+AA244)/2))/((AA243+AA244)/2)*100</f>
        <v>22.548184076614078</v>
      </c>
      <c r="AT245" s="62"/>
      <c r="AU245" s="64"/>
      <c r="AV245" s="65"/>
      <c r="AW245" s="54"/>
      <c r="AX245" s="64"/>
      <c r="AY245" s="64"/>
      <c r="AZ245" s="66"/>
      <c r="BA245" s="64"/>
      <c r="BB245" s="64"/>
      <c r="BC245" s="67"/>
    </row>
    <row r="246" spans="1:55" ht="15" thickBot="1" x14ac:dyDescent="0.55000000000000004">
      <c r="A246" s="162"/>
      <c r="B246" s="157"/>
      <c r="C246" s="169"/>
      <c r="D246" s="157"/>
      <c r="E246" s="171"/>
      <c r="F246" s="158"/>
      <c r="G246" s="157"/>
      <c r="H246" s="157"/>
      <c r="I246" s="157"/>
      <c r="J246" s="157"/>
      <c r="K246" s="157"/>
      <c r="L246" s="157"/>
      <c r="M246" s="173"/>
      <c r="N246" s="158"/>
      <c r="O246" s="157"/>
      <c r="P246" s="157"/>
      <c r="Q246" s="157"/>
      <c r="R246" s="157"/>
      <c r="S246" s="150"/>
      <c r="T246" s="150"/>
      <c r="U246" s="150"/>
      <c r="V246" s="150"/>
      <c r="W246" s="150"/>
      <c r="X246" s="158"/>
      <c r="Y246" s="157"/>
      <c r="Z246" s="161"/>
      <c r="AA246" s="34">
        <f t="shared" si="204"/>
        <v>37.099879466666671</v>
      </c>
      <c r="AB246" s="87">
        <f t="shared" ref="AB246" si="255">AA246/Z243</f>
        <v>1.0599965561904763</v>
      </c>
      <c r="AC246" s="110"/>
      <c r="AD246" s="111">
        <v>15</v>
      </c>
      <c r="AE246" s="111">
        <v>15</v>
      </c>
      <c r="AF246" s="112">
        <v>15</v>
      </c>
      <c r="AG246" s="113"/>
      <c r="AH246" s="114">
        <f>AH245</f>
        <v>0</v>
      </c>
      <c r="AI246" s="112"/>
      <c r="AJ246" s="72">
        <v>94.7</v>
      </c>
      <c r="AK246" s="115">
        <f t="shared" si="196"/>
        <v>225</v>
      </c>
      <c r="AL246" s="115">
        <f t="shared" si="197"/>
        <v>3375</v>
      </c>
      <c r="AM246" s="116">
        <f t="shared" si="198"/>
        <v>0</v>
      </c>
      <c r="AN246" s="41">
        <f>AJ246*1000*IF((Calibration!H$6&lt;AJ246)*AND(AJ246&lt;Calibration!F$7),Calibration!H$6,IF((Calibration!F$7&lt;AJ246)*AND(AJ246&lt;Calibration!F$9),Calibration!H$8,IF((Calibration!F$9&lt;AJ246)*AND(AJ246&lt;Calibration!F$11),Calibration!H$10,IF((Calibration!F$11&lt;AJ246)*AND(AJ246&lt;Calibration!F$13),Calibration!H$12,IF((Calibration!F$13&lt;AJ246)*AND(AJ246&lt;Calibration!F$15),Calibration!H$14,IF((Calibration!F$15&lt;AJ246)*AND(AJ246&lt;Calibration!F$17),Calibration!H$16,IF((Calibration!F$17&lt;AJ246)*AND(AJ246&lt;Calibration!F$19),Calibration!H$18,IF((Calibration!F$19&lt;AJ246)*AND(AJ246&lt;Calibration!F$21),Calibration!H$20,IF((Calibration!F$21&lt;AJ246)*AND(AJ246&lt;Calibration!F$23),Calibration!H$22,IF((Calibration!F$23&lt;AJ246)*AND(AJ246&lt;Calibration!F$25),Calibration!H$24,Calibration!H$26))))))))))</f>
        <v>96341.466666666674</v>
      </c>
      <c r="AO246" s="117">
        <f t="shared" si="199"/>
        <v>428.18429629629634</v>
      </c>
      <c r="AP246" s="118"/>
      <c r="AQ246" s="119">
        <f>P243/O243</f>
        <v>0</v>
      </c>
      <c r="AR246" s="120"/>
      <c r="AS246" s="121">
        <f>(((AA245+AA246)/2)-((AA243+AA244)/2))/((AA243+AA244)/2)*100</f>
        <v>22.548184076614078</v>
      </c>
      <c r="AT246" s="120"/>
      <c r="AU246" s="121"/>
      <c r="AV246" s="122"/>
      <c r="AW246" s="111"/>
      <c r="AX246" s="121"/>
      <c r="AY246" s="121"/>
      <c r="AZ246" s="123"/>
      <c r="BA246" s="121"/>
      <c r="BB246" s="121"/>
      <c r="BC246" s="124"/>
    </row>
    <row r="247" spans="1:55" ht="15" thickBot="1" x14ac:dyDescent="0.55000000000000004">
      <c r="A247" s="166">
        <v>62</v>
      </c>
      <c r="B247" s="153"/>
      <c r="C247" s="163"/>
      <c r="D247" s="153"/>
      <c r="E247" s="164"/>
      <c r="F247" s="157"/>
      <c r="G247" s="153"/>
      <c r="H247" s="153"/>
      <c r="I247" s="153"/>
      <c r="J247" s="153"/>
      <c r="K247" s="153"/>
      <c r="L247" s="153"/>
      <c r="M247" s="165"/>
      <c r="N247" s="157" t="s">
        <v>3</v>
      </c>
      <c r="O247" s="153">
        <v>11</v>
      </c>
      <c r="P247" s="153"/>
      <c r="Q247" s="153"/>
      <c r="R247" s="153"/>
      <c r="S247" s="151"/>
      <c r="T247" s="151"/>
      <c r="U247" s="151"/>
      <c r="V247" s="151"/>
      <c r="W247" s="151"/>
      <c r="X247" s="157"/>
      <c r="Y247" s="153"/>
      <c r="Z247" s="154">
        <f>LOOKUP(N247,$BU$4:$BU$14,$BT$4:$BT$14)</f>
        <v>30</v>
      </c>
      <c r="AA247" s="34">
        <f t="shared" si="204"/>
        <v>26.676282133333345</v>
      </c>
      <c r="AB247" s="35">
        <f t="shared" ref="AB247" si="256">AA247/Z247</f>
        <v>0.88920940444444485</v>
      </c>
      <c r="AC247" s="36"/>
      <c r="AD247" s="37">
        <v>15</v>
      </c>
      <c r="AE247" s="37">
        <v>15</v>
      </c>
      <c r="AF247" s="93">
        <v>15</v>
      </c>
      <c r="AG247" s="39"/>
      <c r="AH247" s="40">
        <f>AC247-C247</f>
        <v>0</v>
      </c>
      <c r="AI247" s="38"/>
      <c r="AJ247" s="38">
        <v>71.2</v>
      </c>
      <c r="AK247" s="41">
        <f t="shared" si="196"/>
        <v>225</v>
      </c>
      <c r="AL247" s="41">
        <f t="shared" si="197"/>
        <v>3375</v>
      </c>
      <c r="AM247" s="35">
        <f t="shared" si="198"/>
        <v>0</v>
      </c>
      <c r="AN247" s="41">
        <f>AJ247*1000*IF((Calibration!H$6&lt;AJ247)*AND(AJ247&lt;Calibration!F$7),Calibration!H$6,IF((Calibration!F$7&lt;AJ247)*AND(AJ247&lt;Calibration!F$9),Calibration!H$8,IF((Calibration!F$9&lt;AJ247)*AND(AJ247&lt;Calibration!F$11),Calibration!H$10,IF((Calibration!F$11&lt;AJ247)*AND(AJ247&lt;Calibration!F$13),Calibration!H$12,IF((Calibration!F$13&lt;AJ247)*AND(AJ247&lt;Calibration!F$15),Calibration!H$14,IF((Calibration!F$15&lt;AJ247)*AND(AJ247&lt;Calibration!F$17),Calibration!H$16,IF((Calibration!F$17&lt;AJ247)*AND(AJ247&lt;Calibration!F$19),Calibration!H$18,IF((Calibration!F$19&lt;AJ247)*AND(AJ247&lt;Calibration!F$21),Calibration!H$20,IF((Calibration!F$21&lt;AJ247)*AND(AJ247&lt;Calibration!F$23),Calibration!H$22,IF((Calibration!F$23&lt;AJ247)*AND(AJ247&lt;Calibration!F$25),Calibration!H$24,Calibration!H$26))))))))))</f>
        <v>72434.133333333346</v>
      </c>
      <c r="AO247" s="42">
        <f t="shared" si="199"/>
        <v>321.92948148148156</v>
      </c>
      <c r="AP247" s="43"/>
      <c r="AQ247" s="34">
        <f>P247/O247</f>
        <v>0</v>
      </c>
      <c r="AR247" s="45"/>
      <c r="AS247" s="47">
        <f>(((AA249+AA250)/2)-((AA247+AA248)/2))/((AA247+AA248)/2)*100</f>
        <v>23.054591538947271</v>
      </c>
      <c r="AT247" s="45"/>
      <c r="AU247" s="47"/>
      <c r="AV247" s="48"/>
      <c r="AW247" s="37"/>
      <c r="AX247" s="47"/>
      <c r="AY247" s="47"/>
      <c r="AZ247" s="49"/>
      <c r="BA247" s="47"/>
      <c r="BB247" s="47"/>
      <c r="BC247" s="50"/>
    </row>
    <row r="248" spans="1:55" ht="15" thickBot="1" x14ac:dyDescent="0.55000000000000004">
      <c r="A248" s="162"/>
      <c r="B248" s="153"/>
      <c r="C248" s="163"/>
      <c r="D248" s="153"/>
      <c r="E248" s="164"/>
      <c r="F248" s="158"/>
      <c r="G248" s="153"/>
      <c r="H248" s="153"/>
      <c r="I248" s="153"/>
      <c r="J248" s="153"/>
      <c r="K248" s="153"/>
      <c r="L248" s="153"/>
      <c r="M248" s="165"/>
      <c r="N248" s="158"/>
      <c r="O248" s="153"/>
      <c r="P248" s="153"/>
      <c r="Q248" s="153"/>
      <c r="R248" s="153"/>
      <c r="S248" s="150"/>
      <c r="T248" s="150"/>
      <c r="U248" s="150"/>
      <c r="V248" s="150"/>
      <c r="W248" s="150"/>
      <c r="X248" s="159"/>
      <c r="Y248" s="153"/>
      <c r="Z248" s="154"/>
      <c r="AA248" s="34">
        <f t="shared" si="204"/>
        <v>26.809349333333344</v>
      </c>
      <c r="AB248" s="52">
        <f t="shared" ref="AB248" si="257">AA248/Z247</f>
        <v>0.89364497777777818</v>
      </c>
      <c r="AC248" s="53"/>
      <c r="AD248" s="54">
        <v>15</v>
      </c>
      <c r="AE248" s="54">
        <v>15</v>
      </c>
      <c r="AF248" s="72">
        <v>15</v>
      </c>
      <c r="AG248" s="56"/>
      <c r="AH248" s="57">
        <f>AC248-C247</f>
        <v>0</v>
      </c>
      <c r="AI248" s="55"/>
      <c r="AJ248" s="55">
        <v>71.5</v>
      </c>
      <c r="AK248" s="58">
        <f t="shared" si="196"/>
        <v>225</v>
      </c>
      <c r="AL248" s="58">
        <f t="shared" si="197"/>
        <v>3375</v>
      </c>
      <c r="AM248" s="52">
        <f t="shared" si="198"/>
        <v>0</v>
      </c>
      <c r="AN248" s="41">
        <f>AJ248*1000*IF((Calibration!H$6&lt;AJ248)*AND(AJ248&lt;Calibration!F$7),Calibration!H$6,IF((Calibration!F$7&lt;AJ248)*AND(AJ248&lt;Calibration!F$9),Calibration!H$8,IF((Calibration!F$9&lt;AJ248)*AND(AJ248&lt;Calibration!F$11),Calibration!H$10,IF((Calibration!F$11&lt;AJ248)*AND(AJ248&lt;Calibration!F$13),Calibration!H$12,IF((Calibration!F$13&lt;AJ248)*AND(AJ248&lt;Calibration!F$15),Calibration!H$14,IF((Calibration!F$15&lt;AJ248)*AND(AJ248&lt;Calibration!F$17),Calibration!H$16,IF((Calibration!F$17&lt;AJ248)*AND(AJ248&lt;Calibration!F$19),Calibration!H$18,IF((Calibration!F$19&lt;AJ248)*AND(AJ248&lt;Calibration!F$21),Calibration!H$20,IF((Calibration!F$21&lt;AJ248)*AND(AJ248&lt;Calibration!F$23),Calibration!H$22,IF((Calibration!F$23&lt;AJ248)*AND(AJ248&lt;Calibration!F$25),Calibration!H$24,Calibration!H$26))))))))))</f>
        <v>72739.333333333343</v>
      </c>
      <c r="AO248" s="59">
        <f t="shared" si="199"/>
        <v>323.28592592592599</v>
      </c>
      <c r="AP248" s="109"/>
      <c r="AQ248" s="94">
        <f>P247/O247</f>
        <v>0</v>
      </c>
      <c r="AR248" s="62"/>
      <c r="AS248" s="64">
        <f>(((AA249+AA250)/2)-((AA247+AA248)/2))/((AA247+AA248)/2)*100</f>
        <v>23.054591538947271</v>
      </c>
      <c r="AT248" s="62"/>
      <c r="AU248" s="64"/>
      <c r="AV248" s="65"/>
      <c r="AW248" s="54"/>
      <c r="AX248" s="64"/>
      <c r="AY248" s="64"/>
      <c r="AZ248" s="66"/>
      <c r="BA248" s="64"/>
      <c r="BB248" s="64"/>
      <c r="BC248" s="67"/>
    </row>
    <row r="249" spans="1:55" ht="15" thickBot="1" x14ac:dyDescent="0.55000000000000004">
      <c r="A249" s="162"/>
      <c r="B249" s="153"/>
      <c r="C249" s="163"/>
      <c r="D249" s="153"/>
      <c r="E249" s="164"/>
      <c r="F249" s="158"/>
      <c r="G249" s="153"/>
      <c r="H249" s="153"/>
      <c r="I249" s="153"/>
      <c r="J249" s="153"/>
      <c r="K249" s="153"/>
      <c r="L249" s="153"/>
      <c r="M249" s="165"/>
      <c r="N249" s="158"/>
      <c r="O249" s="153"/>
      <c r="P249" s="153"/>
      <c r="Q249" s="153"/>
      <c r="R249" s="153"/>
      <c r="S249" s="150"/>
      <c r="T249" s="150"/>
      <c r="U249" s="150"/>
      <c r="V249" s="150"/>
      <c r="W249" s="150"/>
      <c r="X249" s="155"/>
      <c r="Y249" s="153"/>
      <c r="Z249" s="154"/>
      <c r="AA249" s="34">
        <f t="shared" si="204"/>
        <v>32.753017600000007</v>
      </c>
      <c r="AB249" s="52">
        <f t="shared" ref="AB249" si="258">AA249/Z247</f>
        <v>1.0917672533333336</v>
      </c>
      <c r="AC249" s="53"/>
      <c r="AD249" s="54">
        <v>15</v>
      </c>
      <c r="AE249" s="54">
        <v>15</v>
      </c>
      <c r="AF249" s="72">
        <v>15</v>
      </c>
      <c r="AG249" s="56"/>
      <c r="AH249" s="57">
        <f>AC249-C247</f>
        <v>0</v>
      </c>
      <c r="AI249" s="55"/>
      <c r="AJ249" s="55">
        <v>84.9</v>
      </c>
      <c r="AK249" s="58">
        <f t="shared" si="196"/>
        <v>225</v>
      </c>
      <c r="AL249" s="58">
        <f t="shared" si="197"/>
        <v>3375</v>
      </c>
      <c r="AM249" s="52">
        <f t="shared" si="198"/>
        <v>0</v>
      </c>
      <c r="AN249" s="41">
        <f>AJ249*1000*IF((Calibration!H$6&lt;AJ249)*AND(AJ249&lt;Calibration!F$7),Calibration!H$6,IF((Calibration!F$7&lt;AJ249)*AND(AJ249&lt;Calibration!F$9),Calibration!H$8,IF((Calibration!F$9&lt;AJ249)*AND(AJ249&lt;Calibration!F$11),Calibration!H$10,IF((Calibration!F$11&lt;AJ249)*AND(AJ249&lt;Calibration!F$13),Calibration!H$12,IF((Calibration!F$13&lt;AJ249)*AND(AJ249&lt;Calibration!F$15),Calibration!H$14,IF((Calibration!F$15&lt;AJ249)*AND(AJ249&lt;Calibration!F$17),Calibration!H$16,IF((Calibration!F$17&lt;AJ249)*AND(AJ249&lt;Calibration!F$19),Calibration!H$18,IF((Calibration!F$19&lt;AJ249)*AND(AJ249&lt;Calibration!F$21),Calibration!H$20,IF((Calibration!F$21&lt;AJ249)*AND(AJ249&lt;Calibration!F$23),Calibration!H$22,IF((Calibration!F$23&lt;AJ249)*AND(AJ249&lt;Calibration!F$25),Calibration!H$24,Calibration!H$26))))))))))</f>
        <v>86371.6</v>
      </c>
      <c r="AO249" s="59">
        <f t="shared" si="199"/>
        <v>383.87377777777783</v>
      </c>
      <c r="AP249" s="109"/>
      <c r="AQ249" s="94">
        <f>P247/O247</f>
        <v>0</v>
      </c>
      <c r="AR249" s="62"/>
      <c r="AS249" s="64">
        <f>(((AA249+AA250)/2)-((AA247+AA248)/2))/((AA247+AA248)/2)*100</f>
        <v>23.054591538947271</v>
      </c>
      <c r="AT249" s="62"/>
      <c r="AU249" s="64"/>
      <c r="AV249" s="65"/>
      <c r="AW249" s="54"/>
      <c r="AX249" s="64"/>
      <c r="AY249" s="64"/>
      <c r="AZ249" s="66"/>
      <c r="BA249" s="64"/>
      <c r="BB249" s="64"/>
      <c r="BC249" s="67"/>
    </row>
    <row r="250" spans="1:55" ht="15" thickBot="1" x14ac:dyDescent="0.55000000000000004">
      <c r="A250" s="167"/>
      <c r="B250" s="153"/>
      <c r="C250" s="163"/>
      <c r="D250" s="153"/>
      <c r="E250" s="164"/>
      <c r="F250" s="156"/>
      <c r="G250" s="153"/>
      <c r="H250" s="153"/>
      <c r="I250" s="153"/>
      <c r="J250" s="153"/>
      <c r="K250" s="153"/>
      <c r="L250" s="153"/>
      <c r="M250" s="165"/>
      <c r="N250" s="156"/>
      <c r="O250" s="153"/>
      <c r="P250" s="153"/>
      <c r="Q250" s="153"/>
      <c r="R250" s="153"/>
      <c r="S250" s="152"/>
      <c r="T250" s="152"/>
      <c r="U250" s="152"/>
      <c r="V250" s="152"/>
      <c r="W250" s="152"/>
      <c r="X250" s="156"/>
      <c r="Y250" s="153"/>
      <c r="Z250" s="154"/>
      <c r="AA250" s="34">
        <f t="shared" si="204"/>
        <v>33.063507733333338</v>
      </c>
      <c r="AB250" s="87">
        <f t="shared" ref="AB250" si="259">AA250/Z247</f>
        <v>1.1021169244444446</v>
      </c>
      <c r="AC250" s="70"/>
      <c r="AD250" s="71">
        <v>15</v>
      </c>
      <c r="AE250" s="71">
        <v>15</v>
      </c>
      <c r="AF250" s="72">
        <v>15</v>
      </c>
      <c r="AG250" s="73"/>
      <c r="AH250" s="74">
        <f>AH249</f>
        <v>0</v>
      </c>
      <c r="AI250" s="72"/>
      <c r="AJ250" s="72">
        <v>85.6</v>
      </c>
      <c r="AK250" s="75">
        <f t="shared" si="196"/>
        <v>225</v>
      </c>
      <c r="AL250" s="75">
        <f t="shared" si="197"/>
        <v>3375</v>
      </c>
      <c r="AM250" s="69">
        <f t="shared" si="198"/>
        <v>0</v>
      </c>
      <c r="AN250" s="41">
        <f>AJ250*1000*IF((Calibration!H$6&lt;AJ250)*AND(AJ250&lt;Calibration!F$7),Calibration!H$6,IF((Calibration!F$7&lt;AJ250)*AND(AJ250&lt;Calibration!F$9),Calibration!H$8,IF((Calibration!F$9&lt;AJ250)*AND(AJ250&lt;Calibration!F$11),Calibration!H$10,IF((Calibration!F$11&lt;AJ250)*AND(AJ250&lt;Calibration!F$13),Calibration!H$12,IF((Calibration!F$13&lt;AJ250)*AND(AJ250&lt;Calibration!F$15),Calibration!H$14,IF((Calibration!F$15&lt;AJ250)*AND(AJ250&lt;Calibration!F$17),Calibration!H$16,IF((Calibration!F$17&lt;AJ250)*AND(AJ250&lt;Calibration!F$19),Calibration!H$18,IF((Calibration!F$19&lt;AJ250)*AND(AJ250&lt;Calibration!F$21),Calibration!H$20,IF((Calibration!F$21&lt;AJ250)*AND(AJ250&lt;Calibration!F$23),Calibration!H$22,IF((Calibration!F$23&lt;AJ250)*AND(AJ250&lt;Calibration!F$25),Calibration!H$24,Calibration!H$26))))))))))</f>
        <v>87083.733333333337</v>
      </c>
      <c r="AO250" s="76">
        <f t="shared" si="199"/>
        <v>387.03881481481483</v>
      </c>
      <c r="AP250" s="88"/>
      <c r="AQ250" s="89">
        <f>P247/O247</f>
        <v>0</v>
      </c>
      <c r="AR250" s="79"/>
      <c r="AS250" s="81">
        <f>(((AA249+AA250)/2)-((AA247+AA248)/2))/((AA247+AA248)/2)*100</f>
        <v>23.054591538947271</v>
      </c>
      <c r="AT250" s="79"/>
      <c r="AU250" s="81"/>
      <c r="AV250" s="82"/>
      <c r="AW250" s="71"/>
      <c r="AX250" s="81"/>
      <c r="AY250" s="81"/>
      <c r="AZ250" s="83"/>
      <c r="BA250" s="81"/>
      <c r="BB250" s="81"/>
      <c r="BC250" s="84"/>
    </row>
    <row r="251" spans="1:55" ht="15" thickBot="1" x14ac:dyDescent="0.55000000000000004">
      <c r="A251" s="162">
        <v>63</v>
      </c>
      <c r="B251" s="156"/>
      <c r="C251" s="168"/>
      <c r="D251" s="156"/>
      <c r="E251" s="170"/>
      <c r="F251" s="158"/>
      <c r="G251" s="156"/>
      <c r="H251" s="156"/>
      <c r="I251" s="156"/>
      <c r="J251" s="156"/>
      <c r="K251" s="156"/>
      <c r="L251" s="156"/>
      <c r="M251" s="172"/>
      <c r="N251" s="158" t="s">
        <v>69</v>
      </c>
      <c r="O251" s="156">
        <v>11</v>
      </c>
      <c r="P251" s="156"/>
      <c r="Q251" s="156"/>
      <c r="R251" s="156"/>
      <c r="S251" s="150"/>
      <c r="T251" s="150"/>
      <c r="U251" s="150"/>
      <c r="V251" s="150"/>
      <c r="W251" s="150"/>
      <c r="X251" s="158"/>
      <c r="Y251" s="156"/>
      <c r="Z251" s="160">
        <f>LOOKUP(N251,$BU$4:$BU$14,$BT$4:$BT$14)</f>
        <v>35</v>
      </c>
      <c r="AA251" s="34">
        <f t="shared" si="204"/>
        <v>27.785175466666669</v>
      </c>
      <c r="AB251" s="35">
        <f t="shared" ref="AB251" si="260">AA251/Z251</f>
        <v>0.79386215619047629</v>
      </c>
      <c r="AC251" s="96"/>
      <c r="AD251" s="97">
        <v>15</v>
      </c>
      <c r="AE251" s="97">
        <v>15</v>
      </c>
      <c r="AF251" s="98">
        <v>15</v>
      </c>
      <c r="AG251" s="99"/>
      <c r="AH251" s="100">
        <f>AC251-C251</f>
        <v>0</v>
      </c>
      <c r="AI251" s="101"/>
      <c r="AJ251" s="38">
        <v>73.7</v>
      </c>
      <c r="AK251" s="102">
        <f t="shared" si="196"/>
        <v>225</v>
      </c>
      <c r="AL251" s="102">
        <f t="shared" si="197"/>
        <v>3375</v>
      </c>
      <c r="AM251" s="95">
        <f t="shared" si="198"/>
        <v>0</v>
      </c>
      <c r="AN251" s="41">
        <f>AJ251*1000*IF((Calibration!H$6&lt;AJ251)*AND(AJ251&lt;Calibration!F$7),Calibration!H$6,IF((Calibration!F$7&lt;AJ251)*AND(AJ251&lt;Calibration!F$9),Calibration!H$8,IF((Calibration!F$9&lt;AJ251)*AND(AJ251&lt;Calibration!F$11),Calibration!H$10,IF((Calibration!F$11&lt;AJ251)*AND(AJ251&lt;Calibration!F$13),Calibration!H$12,IF((Calibration!F$13&lt;AJ251)*AND(AJ251&lt;Calibration!F$15),Calibration!H$14,IF((Calibration!F$15&lt;AJ251)*AND(AJ251&lt;Calibration!F$17),Calibration!H$16,IF((Calibration!F$17&lt;AJ251)*AND(AJ251&lt;Calibration!F$19),Calibration!H$18,IF((Calibration!F$19&lt;AJ251)*AND(AJ251&lt;Calibration!F$21),Calibration!H$20,IF((Calibration!F$21&lt;AJ251)*AND(AJ251&lt;Calibration!F$23),Calibration!H$22,IF((Calibration!F$23&lt;AJ251)*AND(AJ251&lt;Calibration!F$25),Calibration!H$24,Calibration!H$26))))))))))</f>
        <v>74977.466666666674</v>
      </c>
      <c r="AO251" s="103">
        <f t="shared" si="199"/>
        <v>333.23318518518522</v>
      </c>
      <c r="AP251" s="118"/>
      <c r="AQ251" s="34">
        <f>P251/O251</f>
        <v>0</v>
      </c>
      <c r="AR251" s="104"/>
      <c r="AS251" s="105">
        <f>(((AA253+AA254)/2)-((AA251+AA252)/2))/((AA251+AA252)/2)*100</f>
        <v>23.135016520322939</v>
      </c>
      <c r="AT251" s="104"/>
      <c r="AU251" s="105"/>
      <c r="AV251" s="106"/>
      <c r="AW251" s="97"/>
      <c r="AX251" s="105"/>
      <c r="AY251" s="105"/>
      <c r="AZ251" s="107"/>
      <c r="BA251" s="105"/>
      <c r="BB251" s="105"/>
      <c r="BC251" s="108"/>
    </row>
    <row r="252" spans="1:55" ht="15" thickBot="1" x14ac:dyDescent="0.55000000000000004">
      <c r="A252" s="162"/>
      <c r="B252" s="153"/>
      <c r="C252" s="163"/>
      <c r="D252" s="153"/>
      <c r="E252" s="164"/>
      <c r="F252" s="158"/>
      <c r="G252" s="153"/>
      <c r="H252" s="153"/>
      <c r="I252" s="153"/>
      <c r="J252" s="153"/>
      <c r="K252" s="153"/>
      <c r="L252" s="153"/>
      <c r="M252" s="165"/>
      <c r="N252" s="158"/>
      <c r="O252" s="153"/>
      <c r="P252" s="153"/>
      <c r="Q252" s="153"/>
      <c r="R252" s="153"/>
      <c r="S252" s="150"/>
      <c r="T252" s="150"/>
      <c r="U252" s="150"/>
      <c r="V252" s="150"/>
      <c r="W252" s="150"/>
      <c r="X252" s="159"/>
      <c r="Y252" s="153"/>
      <c r="Z252" s="154"/>
      <c r="AA252" s="34">
        <f t="shared" si="204"/>
        <v>28.006954133333338</v>
      </c>
      <c r="AB252" s="52">
        <f t="shared" ref="AB252" si="261">AA252/Z251</f>
        <v>0.80019868952380968</v>
      </c>
      <c r="AC252" s="53"/>
      <c r="AD252" s="54">
        <v>15</v>
      </c>
      <c r="AE252" s="54">
        <v>15</v>
      </c>
      <c r="AF252" s="72">
        <v>15</v>
      </c>
      <c r="AG252" s="56"/>
      <c r="AH252" s="57">
        <f>AC252-C251</f>
        <v>0</v>
      </c>
      <c r="AI252" s="55"/>
      <c r="AJ252" s="55">
        <v>74.2</v>
      </c>
      <c r="AK252" s="58">
        <f t="shared" si="196"/>
        <v>225</v>
      </c>
      <c r="AL252" s="58">
        <f t="shared" si="197"/>
        <v>3375</v>
      </c>
      <c r="AM252" s="52">
        <f t="shared" si="198"/>
        <v>0</v>
      </c>
      <c r="AN252" s="41">
        <f>AJ252*1000*IF((Calibration!H$6&lt;AJ252)*AND(AJ252&lt;Calibration!F$7),Calibration!H$6,IF((Calibration!F$7&lt;AJ252)*AND(AJ252&lt;Calibration!F$9),Calibration!H$8,IF((Calibration!F$9&lt;AJ252)*AND(AJ252&lt;Calibration!F$11),Calibration!H$10,IF((Calibration!F$11&lt;AJ252)*AND(AJ252&lt;Calibration!F$13),Calibration!H$12,IF((Calibration!F$13&lt;AJ252)*AND(AJ252&lt;Calibration!F$15),Calibration!H$14,IF((Calibration!F$15&lt;AJ252)*AND(AJ252&lt;Calibration!F$17),Calibration!H$16,IF((Calibration!F$17&lt;AJ252)*AND(AJ252&lt;Calibration!F$19),Calibration!H$18,IF((Calibration!F$19&lt;AJ252)*AND(AJ252&lt;Calibration!F$21),Calibration!H$20,IF((Calibration!F$21&lt;AJ252)*AND(AJ252&lt;Calibration!F$23),Calibration!H$22,IF((Calibration!F$23&lt;AJ252)*AND(AJ252&lt;Calibration!F$25),Calibration!H$24,Calibration!H$26))))))))))</f>
        <v>75486.133333333346</v>
      </c>
      <c r="AO252" s="59">
        <f t="shared" si="199"/>
        <v>335.49392592592596</v>
      </c>
      <c r="AP252" s="109"/>
      <c r="AQ252" s="94">
        <f>P251/O251</f>
        <v>0</v>
      </c>
      <c r="AR252" s="62"/>
      <c r="AS252" s="64">
        <f>(((AA253+AA254)/2)-((AA251+AA252)/2))/((AA251+AA252)/2)*100</f>
        <v>23.135016520322939</v>
      </c>
      <c r="AT252" s="62"/>
      <c r="AU252" s="64"/>
      <c r="AV252" s="65"/>
      <c r="AW252" s="54"/>
      <c r="AX252" s="64"/>
      <c r="AY252" s="64"/>
      <c r="AZ252" s="66"/>
      <c r="BA252" s="64"/>
      <c r="BB252" s="64"/>
      <c r="BC252" s="67"/>
    </row>
    <row r="253" spans="1:55" ht="15" thickBot="1" x14ac:dyDescent="0.55000000000000004">
      <c r="A253" s="162"/>
      <c r="B253" s="153"/>
      <c r="C253" s="163"/>
      <c r="D253" s="153"/>
      <c r="E253" s="164"/>
      <c r="F253" s="158"/>
      <c r="G253" s="153"/>
      <c r="H253" s="153"/>
      <c r="I253" s="153"/>
      <c r="J253" s="153"/>
      <c r="K253" s="153"/>
      <c r="L253" s="153"/>
      <c r="M253" s="165"/>
      <c r="N253" s="158"/>
      <c r="O253" s="153"/>
      <c r="P253" s="153"/>
      <c r="Q253" s="153"/>
      <c r="R253" s="153"/>
      <c r="S253" s="150"/>
      <c r="T253" s="150"/>
      <c r="U253" s="150"/>
      <c r="V253" s="150"/>
      <c r="W253" s="150"/>
      <c r="X253" s="155"/>
      <c r="Y253" s="153"/>
      <c r="Z253" s="154"/>
      <c r="AA253" s="34">
        <f t="shared" si="204"/>
        <v>33.462709333333336</v>
      </c>
      <c r="AB253" s="52">
        <f t="shared" ref="AB253" si="262">AA253/Z251</f>
        <v>0.9560774095238096</v>
      </c>
      <c r="AC253" s="53"/>
      <c r="AD253" s="54">
        <v>15</v>
      </c>
      <c r="AE253" s="54">
        <v>15</v>
      </c>
      <c r="AF253" s="72">
        <v>15</v>
      </c>
      <c r="AG253" s="56"/>
      <c r="AH253" s="57">
        <f>AC253-C251</f>
        <v>0</v>
      </c>
      <c r="AI253" s="55"/>
      <c r="AJ253" s="55">
        <v>86.5</v>
      </c>
      <c r="AK253" s="58">
        <f t="shared" si="196"/>
        <v>225</v>
      </c>
      <c r="AL253" s="58">
        <f t="shared" si="197"/>
        <v>3375</v>
      </c>
      <c r="AM253" s="52">
        <f t="shared" si="198"/>
        <v>0</v>
      </c>
      <c r="AN253" s="41">
        <f>AJ253*1000*IF((Calibration!H$6&lt;AJ253)*AND(AJ253&lt;Calibration!F$7),Calibration!H$6,IF((Calibration!F$7&lt;AJ253)*AND(AJ253&lt;Calibration!F$9),Calibration!H$8,IF((Calibration!F$9&lt;AJ253)*AND(AJ253&lt;Calibration!F$11),Calibration!H$10,IF((Calibration!F$11&lt;AJ253)*AND(AJ253&lt;Calibration!F$13),Calibration!H$12,IF((Calibration!F$13&lt;AJ253)*AND(AJ253&lt;Calibration!F$15),Calibration!H$14,IF((Calibration!F$15&lt;AJ253)*AND(AJ253&lt;Calibration!F$17),Calibration!H$16,IF((Calibration!F$17&lt;AJ253)*AND(AJ253&lt;Calibration!F$19),Calibration!H$18,IF((Calibration!F$19&lt;AJ253)*AND(AJ253&lt;Calibration!F$21),Calibration!H$20,IF((Calibration!F$21&lt;AJ253)*AND(AJ253&lt;Calibration!F$23),Calibration!H$22,IF((Calibration!F$23&lt;AJ253)*AND(AJ253&lt;Calibration!F$25),Calibration!H$24,Calibration!H$26))))))))))</f>
        <v>87999.333333333343</v>
      </c>
      <c r="AO253" s="59">
        <f t="shared" si="199"/>
        <v>391.10814814814819</v>
      </c>
      <c r="AP253" s="60"/>
      <c r="AQ253" s="94">
        <f>P251/O251</f>
        <v>0</v>
      </c>
      <c r="AR253" s="62"/>
      <c r="AS253" s="64">
        <f>(((AA253+AA254)/2)-((AA251+AA252)/2))/((AA251+AA252)/2)*100</f>
        <v>23.135016520322939</v>
      </c>
      <c r="AT253" s="62"/>
      <c r="AU253" s="64"/>
      <c r="AV253" s="65"/>
      <c r="AW253" s="54"/>
      <c r="AX253" s="64"/>
      <c r="AY253" s="64"/>
      <c r="AZ253" s="66"/>
      <c r="BA253" s="64"/>
      <c r="BB253" s="64"/>
      <c r="BC253" s="67"/>
    </row>
    <row r="254" spans="1:55" ht="15" thickBot="1" x14ac:dyDescent="0.55000000000000004">
      <c r="A254" s="162"/>
      <c r="B254" s="157"/>
      <c r="C254" s="169"/>
      <c r="D254" s="157"/>
      <c r="E254" s="171"/>
      <c r="F254" s="158"/>
      <c r="G254" s="157"/>
      <c r="H254" s="157"/>
      <c r="I254" s="157"/>
      <c r="J254" s="157"/>
      <c r="K254" s="157"/>
      <c r="L254" s="157"/>
      <c r="M254" s="173"/>
      <c r="N254" s="158"/>
      <c r="O254" s="157"/>
      <c r="P254" s="157"/>
      <c r="Q254" s="157"/>
      <c r="R254" s="157"/>
      <c r="S254" s="150"/>
      <c r="T254" s="150"/>
      <c r="U254" s="150"/>
      <c r="V254" s="150"/>
      <c r="W254" s="150"/>
      <c r="X254" s="158"/>
      <c r="Y254" s="157"/>
      <c r="Z254" s="161"/>
      <c r="AA254" s="34">
        <f t="shared" si="204"/>
        <v>35.236938666666667</v>
      </c>
      <c r="AB254" s="87">
        <f t="shared" ref="AB254" si="263">AA254/Z251</f>
        <v>1.0067696761904763</v>
      </c>
      <c r="AC254" s="110"/>
      <c r="AD254" s="111">
        <v>15</v>
      </c>
      <c r="AE254" s="111">
        <v>15</v>
      </c>
      <c r="AF254" s="112">
        <v>15</v>
      </c>
      <c r="AG254" s="113"/>
      <c r="AH254" s="114">
        <f>AH253</f>
        <v>0</v>
      </c>
      <c r="AI254" s="112"/>
      <c r="AJ254" s="72">
        <v>90.5</v>
      </c>
      <c r="AK254" s="115">
        <f t="shared" si="196"/>
        <v>225</v>
      </c>
      <c r="AL254" s="115">
        <f t="shared" si="197"/>
        <v>3375</v>
      </c>
      <c r="AM254" s="116">
        <f t="shared" si="198"/>
        <v>0</v>
      </c>
      <c r="AN254" s="41">
        <f>AJ254*1000*IF((Calibration!H$6&lt;AJ254)*AND(AJ254&lt;Calibration!F$7),Calibration!H$6,IF((Calibration!F$7&lt;AJ254)*AND(AJ254&lt;Calibration!F$9),Calibration!H$8,IF((Calibration!F$9&lt;AJ254)*AND(AJ254&lt;Calibration!F$11),Calibration!H$10,IF((Calibration!F$11&lt;AJ254)*AND(AJ254&lt;Calibration!F$13),Calibration!H$12,IF((Calibration!F$13&lt;AJ254)*AND(AJ254&lt;Calibration!F$15),Calibration!H$14,IF((Calibration!F$15&lt;AJ254)*AND(AJ254&lt;Calibration!F$17),Calibration!H$16,IF((Calibration!F$17&lt;AJ254)*AND(AJ254&lt;Calibration!F$19),Calibration!H$18,IF((Calibration!F$19&lt;AJ254)*AND(AJ254&lt;Calibration!F$21),Calibration!H$20,IF((Calibration!F$21&lt;AJ254)*AND(AJ254&lt;Calibration!F$23),Calibration!H$22,IF((Calibration!F$23&lt;AJ254)*AND(AJ254&lt;Calibration!F$25),Calibration!H$24,Calibration!H$26))))))))))</f>
        <v>92068.666666666672</v>
      </c>
      <c r="AO254" s="117">
        <f t="shared" si="199"/>
        <v>409.19407407407408</v>
      </c>
      <c r="AP254" s="118"/>
      <c r="AQ254" s="119">
        <f>P251/O251</f>
        <v>0</v>
      </c>
      <c r="AR254" s="120"/>
      <c r="AS254" s="121">
        <f>(((AA253+AA254)/2)-((AA251+AA252)/2))/((AA251+AA252)/2)*100</f>
        <v>23.135016520322939</v>
      </c>
      <c r="AT254" s="120"/>
      <c r="AU254" s="121"/>
      <c r="AV254" s="122"/>
      <c r="AW254" s="111"/>
      <c r="AX254" s="121"/>
      <c r="AY254" s="121"/>
      <c r="AZ254" s="123"/>
      <c r="BA254" s="121"/>
      <c r="BB254" s="121"/>
      <c r="BC254" s="124"/>
    </row>
    <row r="255" spans="1:55" ht="15" thickBot="1" x14ac:dyDescent="0.55000000000000004">
      <c r="A255" s="166">
        <v>64</v>
      </c>
      <c r="B255" s="153"/>
      <c r="C255" s="163"/>
      <c r="D255" s="153"/>
      <c r="E255" s="164"/>
      <c r="F255" s="157"/>
      <c r="G255" s="153"/>
      <c r="H255" s="153"/>
      <c r="I255" s="153"/>
      <c r="J255" s="153"/>
      <c r="K255" s="153"/>
      <c r="L255" s="153"/>
      <c r="M255" s="165"/>
      <c r="N255" s="157" t="s">
        <v>3</v>
      </c>
      <c r="O255" s="153">
        <v>11</v>
      </c>
      <c r="P255" s="153"/>
      <c r="Q255" s="153"/>
      <c r="R255" s="153"/>
      <c r="S255" s="151"/>
      <c r="T255" s="151"/>
      <c r="U255" s="151"/>
      <c r="V255" s="151"/>
      <c r="W255" s="151"/>
      <c r="X255" s="157"/>
      <c r="Y255" s="153"/>
      <c r="Z255" s="154">
        <f>LOOKUP(N255,$BU$4:$BU$14,$BT$4:$BT$14)</f>
        <v>30</v>
      </c>
      <c r="AA255" s="34">
        <f t="shared" si="204"/>
        <v>30.934432533333339</v>
      </c>
      <c r="AB255" s="35">
        <f t="shared" ref="AB255" si="264">AA255/Z255</f>
        <v>1.0311477511111113</v>
      </c>
      <c r="AC255" s="36"/>
      <c r="AD255" s="37">
        <v>15</v>
      </c>
      <c r="AE255" s="37">
        <v>15</v>
      </c>
      <c r="AF255" s="93">
        <v>15</v>
      </c>
      <c r="AG255" s="39"/>
      <c r="AH255" s="40">
        <f>AC255-C255</f>
        <v>0</v>
      </c>
      <c r="AI255" s="38"/>
      <c r="AJ255" s="38">
        <v>80.8</v>
      </c>
      <c r="AK255" s="41">
        <f t="shared" ref="AK255:AK318" si="265">AE255*AF255</f>
        <v>225</v>
      </c>
      <c r="AL255" s="41">
        <f t="shared" ref="AL255:AL318" si="266">AK255*AD255</f>
        <v>3375</v>
      </c>
      <c r="AM255" s="35">
        <f t="shared" ref="AM255:AM318" si="267">AI255/AL255</f>
        <v>0</v>
      </c>
      <c r="AN255" s="41">
        <f>AJ255*1000*IF((Calibration!H$6&lt;AJ255)*AND(AJ255&lt;Calibration!F$7),Calibration!H$6,IF((Calibration!F$7&lt;AJ255)*AND(AJ255&lt;Calibration!F$9),Calibration!H$8,IF((Calibration!F$9&lt;AJ255)*AND(AJ255&lt;Calibration!F$11),Calibration!H$10,IF((Calibration!F$11&lt;AJ255)*AND(AJ255&lt;Calibration!F$13),Calibration!H$12,IF((Calibration!F$13&lt;AJ255)*AND(AJ255&lt;Calibration!F$15),Calibration!H$14,IF((Calibration!F$15&lt;AJ255)*AND(AJ255&lt;Calibration!F$17),Calibration!H$16,IF((Calibration!F$17&lt;AJ255)*AND(AJ255&lt;Calibration!F$19),Calibration!H$18,IF((Calibration!F$19&lt;AJ255)*AND(AJ255&lt;Calibration!F$21),Calibration!H$20,IF((Calibration!F$21&lt;AJ255)*AND(AJ255&lt;Calibration!F$23),Calibration!H$22,IF((Calibration!F$23&lt;AJ255)*AND(AJ255&lt;Calibration!F$25),Calibration!H$24,Calibration!H$26))))))))))</f>
        <v>82200.53333333334</v>
      </c>
      <c r="AO255" s="42">
        <f t="shared" ref="AO255:AO318" si="268">AN255/AK255</f>
        <v>365.33570370370376</v>
      </c>
      <c r="AP255" s="43"/>
      <c r="AQ255" s="34">
        <f>P255/O255</f>
        <v>0</v>
      </c>
      <c r="AR255" s="45"/>
      <c r="AS255" s="47">
        <f>(((AA257+AA258)/2)-((AA255+AA256)/2))/((AA255+AA256)/2)*100</f>
        <v>22.548184076614078</v>
      </c>
      <c r="AT255" s="45"/>
      <c r="AU255" s="47"/>
      <c r="AV255" s="48"/>
      <c r="AW255" s="37"/>
      <c r="AX255" s="47"/>
      <c r="AY255" s="47"/>
      <c r="AZ255" s="49"/>
      <c r="BA255" s="47"/>
      <c r="BB255" s="47"/>
      <c r="BC255" s="50"/>
    </row>
    <row r="256" spans="1:55" ht="15" thickBot="1" x14ac:dyDescent="0.55000000000000004">
      <c r="A256" s="162"/>
      <c r="B256" s="153"/>
      <c r="C256" s="163"/>
      <c r="D256" s="153"/>
      <c r="E256" s="164"/>
      <c r="F256" s="158"/>
      <c r="G256" s="153"/>
      <c r="H256" s="153"/>
      <c r="I256" s="153"/>
      <c r="J256" s="153"/>
      <c r="K256" s="153"/>
      <c r="L256" s="153"/>
      <c r="M256" s="165"/>
      <c r="N256" s="158"/>
      <c r="O256" s="153"/>
      <c r="P256" s="153"/>
      <c r="Q256" s="153"/>
      <c r="R256" s="153"/>
      <c r="S256" s="150"/>
      <c r="T256" s="150"/>
      <c r="U256" s="150"/>
      <c r="V256" s="150"/>
      <c r="W256" s="150"/>
      <c r="X256" s="159"/>
      <c r="Y256" s="153"/>
      <c r="Z256" s="154"/>
      <c r="AA256" s="34">
        <f t="shared" si="204"/>
        <v>30.047317866666667</v>
      </c>
      <c r="AB256" s="52">
        <f t="shared" ref="AB256" si="269">AA256/Z255</f>
        <v>1.0015772622222223</v>
      </c>
      <c r="AC256" s="53"/>
      <c r="AD256" s="54">
        <v>15</v>
      </c>
      <c r="AE256" s="54">
        <v>15</v>
      </c>
      <c r="AF256" s="72">
        <v>15</v>
      </c>
      <c r="AG256" s="56"/>
      <c r="AH256" s="57">
        <f>AC256-C255</f>
        <v>0</v>
      </c>
      <c r="AI256" s="55"/>
      <c r="AJ256" s="55">
        <v>78.8</v>
      </c>
      <c r="AK256" s="58">
        <f t="shared" si="265"/>
        <v>225</v>
      </c>
      <c r="AL256" s="58">
        <f t="shared" si="266"/>
        <v>3375</v>
      </c>
      <c r="AM256" s="52">
        <f t="shared" si="267"/>
        <v>0</v>
      </c>
      <c r="AN256" s="41">
        <f>AJ256*1000*IF((Calibration!H$6&lt;AJ256)*AND(AJ256&lt;Calibration!F$7),Calibration!H$6,IF((Calibration!F$7&lt;AJ256)*AND(AJ256&lt;Calibration!F$9),Calibration!H$8,IF((Calibration!F$9&lt;AJ256)*AND(AJ256&lt;Calibration!F$11),Calibration!H$10,IF((Calibration!F$11&lt;AJ256)*AND(AJ256&lt;Calibration!F$13),Calibration!H$12,IF((Calibration!F$13&lt;AJ256)*AND(AJ256&lt;Calibration!F$15),Calibration!H$14,IF((Calibration!F$15&lt;AJ256)*AND(AJ256&lt;Calibration!F$17),Calibration!H$16,IF((Calibration!F$17&lt;AJ256)*AND(AJ256&lt;Calibration!F$19),Calibration!H$18,IF((Calibration!F$19&lt;AJ256)*AND(AJ256&lt;Calibration!F$21),Calibration!H$20,IF((Calibration!F$21&lt;AJ256)*AND(AJ256&lt;Calibration!F$23),Calibration!H$22,IF((Calibration!F$23&lt;AJ256)*AND(AJ256&lt;Calibration!F$25),Calibration!H$24,Calibration!H$26))))))))))</f>
        <v>80165.866666666669</v>
      </c>
      <c r="AO256" s="59">
        <f t="shared" si="268"/>
        <v>356.29274074074073</v>
      </c>
      <c r="AP256" s="109"/>
      <c r="AQ256" s="94">
        <f>P255/O255</f>
        <v>0</v>
      </c>
      <c r="AR256" s="62"/>
      <c r="AS256" s="64">
        <f>(((AA257+AA258)/2)-((AA255+AA256)/2))/((AA255+AA256)/2)*100</f>
        <v>22.548184076614078</v>
      </c>
      <c r="AT256" s="62"/>
      <c r="AU256" s="64"/>
      <c r="AV256" s="65"/>
      <c r="AW256" s="54"/>
      <c r="AX256" s="64"/>
      <c r="AY256" s="64"/>
      <c r="AZ256" s="66"/>
      <c r="BA256" s="64"/>
      <c r="BB256" s="64"/>
      <c r="BC256" s="67"/>
    </row>
    <row r="257" spans="1:55" ht="15" thickBot="1" x14ac:dyDescent="0.55000000000000004">
      <c r="A257" s="162"/>
      <c r="B257" s="153"/>
      <c r="C257" s="163"/>
      <c r="D257" s="153"/>
      <c r="E257" s="164"/>
      <c r="F257" s="158"/>
      <c r="G257" s="153"/>
      <c r="H257" s="153"/>
      <c r="I257" s="153"/>
      <c r="J257" s="153"/>
      <c r="K257" s="153"/>
      <c r="L257" s="153"/>
      <c r="M257" s="165"/>
      <c r="N257" s="158"/>
      <c r="O257" s="153"/>
      <c r="P257" s="153"/>
      <c r="Q257" s="153"/>
      <c r="R257" s="153"/>
      <c r="S257" s="150"/>
      <c r="T257" s="150"/>
      <c r="U257" s="150"/>
      <c r="V257" s="150"/>
      <c r="W257" s="150"/>
      <c r="X257" s="155"/>
      <c r="Y257" s="153"/>
      <c r="Z257" s="154"/>
      <c r="AA257" s="34">
        <f t="shared" si="204"/>
        <v>37.632148266666675</v>
      </c>
      <c r="AB257" s="52">
        <f t="shared" ref="AB257" si="270">AA257/Z255</f>
        <v>1.2544049422222225</v>
      </c>
      <c r="AC257" s="53"/>
      <c r="AD257" s="54">
        <v>15</v>
      </c>
      <c r="AE257" s="54">
        <v>15</v>
      </c>
      <c r="AF257" s="72">
        <v>15</v>
      </c>
      <c r="AG257" s="56"/>
      <c r="AH257" s="57">
        <f>AC257-C255</f>
        <v>0</v>
      </c>
      <c r="AI257" s="55"/>
      <c r="AJ257" s="55">
        <v>95.9</v>
      </c>
      <c r="AK257" s="58">
        <f t="shared" si="265"/>
        <v>225</v>
      </c>
      <c r="AL257" s="58">
        <f t="shared" si="266"/>
        <v>3375</v>
      </c>
      <c r="AM257" s="52">
        <f t="shared" si="267"/>
        <v>0</v>
      </c>
      <c r="AN257" s="41">
        <f>AJ257*1000*IF((Calibration!H$6&lt;AJ257)*AND(AJ257&lt;Calibration!F$7),Calibration!H$6,IF((Calibration!F$7&lt;AJ257)*AND(AJ257&lt;Calibration!F$9),Calibration!H$8,IF((Calibration!F$9&lt;AJ257)*AND(AJ257&lt;Calibration!F$11),Calibration!H$10,IF((Calibration!F$11&lt;AJ257)*AND(AJ257&lt;Calibration!F$13),Calibration!H$12,IF((Calibration!F$13&lt;AJ257)*AND(AJ257&lt;Calibration!F$15),Calibration!H$14,IF((Calibration!F$15&lt;AJ257)*AND(AJ257&lt;Calibration!F$17),Calibration!H$16,IF((Calibration!F$17&lt;AJ257)*AND(AJ257&lt;Calibration!F$19),Calibration!H$18,IF((Calibration!F$19&lt;AJ257)*AND(AJ257&lt;Calibration!F$21),Calibration!H$20,IF((Calibration!F$21&lt;AJ257)*AND(AJ257&lt;Calibration!F$23),Calibration!H$22,IF((Calibration!F$23&lt;AJ257)*AND(AJ257&lt;Calibration!F$25),Calibration!H$24,Calibration!H$26))))))))))</f>
        <v>97562.266666666677</v>
      </c>
      <c r="AO257" s="59">
        <f t="shared" si="268"/>
        <v>433.61007407407413</v>
      </c>
      <c r="AP257" s="109"/>
      <c r="AQ257" s="94">
        <f>P255/O255</f>
        <v>0</v>
      </c>
      <c r="AR257" s="62"/>
      <c r="AS257" s="64">
        <f>(((AA257+AA258)/2)-((AA255+AA256)/2))/((AA255+AA256)/2)*100</f>
        <v>22.548184076614078</v>
      </c>
      <c r="AT257" s="62"/>
      <c r="AU257" s="64"/>
      <c r="AV257" s="65"/>
      <c r="AW257" s="54"/>
      <c r="AX257" s="64"/>
      <c r="AY257" s="64"/>
      <c r="AZ257" s="66"/>
      <c r="BA257" s="64"/>
      <c r="BB257" s="64"/>
      <c r="BC257" s="67"/>
    </row>
    <row r="258" spans="1:55" ht="15" thickBot="1" x14ac:dyDescent="0.55000000000000004">
      <c r="A258" s="167"/>
      <c r="B258" s="153"/>
      <c r="C258" s="163"/>
      <c r="D258" s="153"/>
      <c r="E258" s="164"/>
      <c r="F258" s="156"/>
      <c r="G258" s="153"/>
      <c r="H258" s="153"/>
      <c r="I258" s="153"/>
      <c r="J258" s="153"/>
      <c r="K258" s="153"/>
      <c r="L258" s="153"/>
      <c r="M258" s="165"/>
      <c r="N258" s="156"/>
      <c r="O258" s="153"/>
      <c r="P258" s="153"/>
      <c r="Q258" s="153"/>
      <c r="R258" s="153"/>
      <c r="S258" s="152"/>
      <c r="T258" s="152"/>
      <c r="U258" s="152"/>
      <c r="V258" s="152"/>
      <c r="W258" s="152"/>
      <c r="X258" s="156"/>
      <c r="Y258" s="153"/>
      <c r="Z258" s="154"/>
      <c r="AA258" s="34">
        <f t="shared" si="204"/>
        <v>37.099879466666671</v>
      </c>
      <c r="AB258" s="87">
        <f t="shared" ref="AB258" si="271">AA258/Z255</f>
        <v>1.236662648888889</v>
      </c>
      <c r="AC258" s="70"/>
      <c r="AD258" s="71">
        <v>15</v>
      </c>
      <c r="AE258" s="71">
        <v>15</v>
      </c>
      <c r="AF258" s="72">
        <v>15</v>
      </c>
      <c r="AG258" s="73"/>
      <c r="AH258" s="74">
        <f>AH257</f>
        <v>0</v>
      </c>
      <c r="AI258" s="72"/>
      <c r="AJ258" s="72">
        <v>94.7</v>
      </c>
      <c r="AK258" s="75">
        <f t="shared" si="265"/>
        <v>225</v>
      </c>
      <c r="AL258" s="75">
        <f t="shared" si="266"/>
        <v>3375</v>
      </c>
      <c r="AM258" s="69">
        <f t="shared" si="267"/>
        <v>0</v>
      </c>
      <c r="AN258" s="41">
        <f>AJ258*1000*IF((Calibration!H$6&lt;AJ258)*AND(AJ258&lt;Calibration!F$7),Calibration!H$6,IF((Calibration!F$7&lt;AJ258)*AND(AJ258&lt;Calibration!F$9),Calibration!H$8,IF((Calibration!F$9&lt;AJ258)*AND(AJ258&lt;Calibration!F$11),Calibration!H$10,IF((Calibration!F$11&lt;AJ258)*AND(AJ258&lt;Calibration!F$13),Calibration!H$12,IF((Calibration!F$13&lt;AJ258)*AND(AJ258&lt;Calibration!F$15),Calibration!H$14,IF((Calibration!F$15&lt;AJ258)*AND(AJ258&lt;Calibration!F$17),Calibration!H$16,IF((Calibration!F$17&lt;AJ258)*AND(AJ258&lt;Calibration!F$19),Calibration!H$18,IF((Calibration!F$19&lt;AJ258)*AND(AJ258&lt;Calibration!F$21),Calibration!H$20,IF((Calibration!F$21&lt;AJ258)*AND(AJ258&lt;Calibration!F$23),Calibration!H$22,IF((Calibration!F$23&lt;AJ258)*AND(AJ258&lt;Calibration!F$25),Calibration!H$24,Calibration!H$26))))))))))</f>
        <v>96341.466666666674</v>
      </c>
      <c r="AO258" s="76">
        <f t="shared" si="268"/>
        <v>428.18429629629634</v>
      </c>
      <c r="AP258" s="88"/>
      <c r="AQ258" s="89">
        <f>P255/O255</f>
        <v>0</v>
      </c>
      <c r="AR258" s="79"/>
      <c r="AS258" s="81">
        <f>(((AA257+AA258)/2)-((AA255+AA256)/2))/((AA255+AA256)/2)*100</f>
        <v>22.548184076614078</v>
      </c>
      <c r="AT258" s="79"/>
      <c r="AU258" s="81"/>
      <c r="AV258" s="82"/>
      <c r="AW258" s="71"/>
      <c r="AX258" s="81"/>
      <c r="AY258" s="81"/>
      <c r="AZ258" s="83"/>
      <c r="BA258" s="81"/>
      <c r="BB258" s="81"/>
      <c r="BC258" s="84"/>
    </row>
    <row r="259" spans="1:55" ht="15" thickBot="1" x14ac:dyDescent="0.55000000000000004">
      <c r="A259" s="162">
        <v>65</v>
      </c>
      <c r="B259" s="156"/>
      <c r="C259" s="168"/>
      <c r="D259" s="156"/>
      <c r="E259" s="170"/>
      <c r="F259" s="158"/>
      <c r="G259" s="156"/>
      <c r="H259" s="156"/>
      <c r="I259" s="156"/>
      <c r="J259" s="156"/>
      <c r="K259" s="156"/>
      <c r="L259" s="156"/>
      <c r="M259" s="172"/>
      <c r="N259" s="158" t="s">
        <v>69</v>
      </c>
      <c r="O259" s="156">
        <v>11</v>
      </c>
      <c r="P259" s="156"/>
      <c r="Q259" s="156"/>
      <c r="R259" s="156"/>
      <c r="S259" s="150"/>
      <c r="T259" s="150"/>
      <c r="U259" s="150"/>
      <c r="V259" s="150"/>
      <c r="W259" s="150"/>
      <c r="X259" s="158"/>
      <c r="Y259" s="156"/>
      <c r="Z259" s="160">
        <f>LOOKUP(N259,$BU$4:$BU$14,$BT$4:$BT$14)</f>
        <v>35</v>
      </c>
      <c r="AA259" s="34">
        <f t="shared" si="204"/>
        <v>26.676282133333345</v>
      </c>
      <c r="AB259" s="35">
        <f t="shared" ref="AB259" si="272">AA259/Z259</f>
        <v>0.76217948952380987</v>
      </c>
      <c r="AC259" s="96"/>
      <c r="AD259" s="97">
        <v>15</v>
      </c>
      <c r="AE259" s="97">
        <v>15</v>
      </c>
      <c r="AF259" s="98">
        <v>15</v>
      </c>
      <c r="AG259" s="99"/>
      <c r="AH259" s="100">
        <f>AC259-C259</f>
        <v>0</v>
      </c>
      <c r="AI259" s="101"/>
      <c r="AJ259" s="38">
        <v>71.2</v>
      </c>
      <c r="AK259" s="102">
        <f t="shared" si="265"/>
        <v>225</v>
      </c>
      <c r="AL259" s="102">
        <f t="shared" si="266"/>
        <v>3375</v>
      </c>
      <c r="AM259" s="95">
        <f t="shared" si="267"/>
        <v>0</v>
      </c>
      <c r="AN259" s="41">
        <f>AJ259*1000*IF((Calibration!H$6&lt;AJ259)*AND(AJ259&lt;Calibration!F$7),Calibration!H$6,IF((Calibration!F$7&lt;AJ259)*AND(AJ259&lt;Calibration!F$9),Calibration!H$8,IF((Calibration!F$9&lt;AJ259)*AND(AJ259&lt;Calibration!F$11),Calibration!H$10,IF((Calibration!F$11&lt;AJ259)*AND(AJ259&lt;Calibration!F$13),Calibration!H$12,IF((Calibration!F$13&lt;AJ259)*AND(AJ259&lt;Calibration!F$15),Calibration!H$14,IF((Calibration!F$15&lt;AJ259)*AND(AJ259&lt;Calibration!F$17),Calibration!H$16,IF((Calibration!F$17&lt;AJ259)*AND(AJ259&lt;Calibration!F$19),Calibration!H$18,IF((Calibration!F$19&lt;AJ259)*AND(AJ259&lt;Calibration!F$21),Calibration!H$20,IF((Calibration!F$21&lt;AJ259)*AND(AJ259&lt;Calibration!F$23),Calibration!H$22,IF((Calibration!F$23&lt;AJ259)*AND(AJ259&lt;Calibration!F$25),Calibration!H$24,Calibration!H$26))))))))))</f>
        <v>72434.133333333346</v>
      </c>
      <c r="AO259" s="103">
        <f t="shared" si="268"/>
        <v>321.92948148148156</v>
      </c>
      <c r="AP259" s="43"/>
      <c r="AQ259" s="34">
        <f>P259/O259</f>
        <v>0</v>
      </c>
      <c r="AR259" s="104"/>
      <c r="AS259" s="105">
        <f>(((AA261+AA262)/2)-((AA259+AA260)/2))/((AA259+AA260)/2)*100</f>
        <v>23.054591538947271</v>
      </c>
      <c r="AT259" s="104"/>
      <c r="AU259" s="105"/>
      <c r="AV259" s="106"/>
      <c r="AW259" s="97"/>
      <c r="AX259" s="105"/>
      <c r="AY259" s="105"/>
      <c r="AZ259" s="107"/>
      <c r="BA259" s="105"/>
      <c r="BB259" s="105"/>
      <c r="BC259" s="108"/>
    </row>
    <row r="260" spans="1:55" ht="15" thickBot="1" x14ac:dyDescent="0.55000000000000004">
      <c r="A260" s="162"/>
      <c r="B260" s="153"/>
      <c r="C260" s="163"/>
      <c r="D260" s="153"/>
      <c r="E260" s="164"/>
      <c r="F260" s="158"/>
      <c r="G260" s="153"/>
      <c r="H260" s="153"/>
      <c r="I260" s="153"/>
      <c r="J260" s="153"/>
      <c r="K260" s="153"/>
      <c r="L260" s="153"/>
      <c r="M260" s="165"/>
      <c r="N260" s="158"/>
      <c r="O260" s="153"/>
      <c r="P260" s="153"/>
      <c r="Q260" s="153"/>
      <c r="R260" s="153"/>
      <c r="S260" s="150"/>
      <c r="T260" s="150"/>
      <c r="U260" s="150"/>
      <c r="V260" s="150"/>
      <c r="W260" s="150"/>
      <c r="X260" s="159"/>
      <c r="Y260" s="153"/>
      <c r="Z260" s="154"/>
      <c r="AA260" s="34">
        <f t="shared" ref="AA260:AA322" si="273">IF((1&lt;AO260)*AND(AO260&lt;=250),AO260/1.25,IF((250&lt;AO260)*AND(AO260&lt;=700),AO260-50))*9.81/100</f>
        <v>26.809349333333344</v>
      </c>
      <c r="AB260" s="52">
        <f t="shared" ref="AB260" si="274">AA260/Z259</f>
        <v>0.76598140952380989</v>
      </c>
      <c r="AC260" s="53"/>
      <c r="AD260" s="54">
        <v>15</v>
      </c>
      <c r="AE260" s="54">
        <v>15</v>
      </c>
      <c r="AF260" s="72">
        <v>15</v>
      </c>
      <c r="AG260" s="56"/>
      <c r="AH260" s="57">
        <f>AC260-C259</f>
        <v>0</v>
      </c>
      <c r="AI260" s="55"/>
      <c r="AJ260" s="55">
        <v>71.5</v>
      </c>
      <c r="AK260" s="58">
        <f t="shared" si="265"/>
        <v>225</v>
      </c>
      <c r="AL260" s="58">
        <f t="shared" si="266"/>
        <v>3375</v>
      </c>
      <c r="AM260" s="52">
        <f t="shared" si="267"/>
        <v>0</v>
      </c>
      <c r="AN260" s="41">
        <f>AJ260*1000*IF((Calibration!H$6&lt;AJ260)*AND(AJ260&lt;Calibration!F$7),Calibration!H$6,IF((Calibration!F$7&lt;AJ260)*AND(AJ260&lt;Calibration!F$9),Calibration!H$8,IF((Calibration!F$9&lt;AJ260)*AND(AJ260&lt;Calibration!F$11),Calibration!H$10,IF((Calibration!F$11&lt;AJ260)*AND(AJ260&lt;Calibration!F$13),Calibration!H$12,IF((Calibration!F$13&lt;AJ260)*AND(AJ260&lt;Calibration!F$15),Calibration!H$14,IF((Calibration!F$15&lt;AJ260)*AND(AJ260&lt;Calibration!F$17),Calibration!H$16,IF((Calibration!F$17&lt;AJ260)*AND(AJ260&lt;Calibration!F$19),Calibration!H$18,IF((Calibration!F$19&lt;AJ260)*AND(AJ260&lt;Calibration!F$21),Calibration!H$20,IF((Calibration!F$21&lt;AJ260)*AND(AJ260&lt;Calibration!F$23),Calibration!H$22,IF((Calibration!F$23&lt;AJ260)*AND(AJ260&lt;Calibration!F$25),Calibration!H$24,Calibration!H$26))))))))))</f>
        <v>72739.333333333343</v>
      </c>
      <c r="AO260" s="59">
        <f t="shared" si="268"/>
        <v>323.28592592592599</v>
      </c>
      <c r="AP260" s="109"/>
      <c r="AQ260" s="94">
        <f>P259/O259</f>
        <v>0</v>
      </c>
      <c r="AR260" s="62"/>
      <c r="AS260" s="64">
        <f>(((AA261+AA262)/2)-((AA259+AA260)/2))/((AA259+AA260)/2)*100</f>
        <v>23.054591538947271</v>
      </c>
      <c r="AT260" s="62"/>
      <c r="AU260" s="64"/>
      <c r="AV260" s="65"/>
      <c r="AW260" s="54"/>
      <c r="AX260" s="64"/>
      <c r="AY260" s="64"/>
      <c r="AZ260" s="66"/>
      <c r="BA260" s="64"/>
      <c r="BB260" s="64"/>
      <c r="BC260" s="67"/>
    </row>
    <row r="261" spans="1:55" ht="15" thickBot="1" x14ac:dyDescent="0.55000000000000004">
      <c r="A261" s="162"/>
      <c r="B261" s="153"/>
      <c r="C261" s="163"/>
      <c r="D261" s="153"/>
      <c r="E261" s="164"/>
      <c r="F261" s="158"/>
      <c r="G261" s="153"/>
      <c r="H261" s="153"/>
      <c r="I261" s="153"/>
      <c r="J261" s="153"/>
      <c r="K261" s="153"/>
      <c r="L261" s="153"/>
      <c r="M261" s="165"/>
      <c r="N261" s="158"/>
      <c r="O261" s="153"/>
      <c r="P261" s="153"/>
      <c r="Q261" s="153"/>
      <c r="R261" s="153"/>
      <c r="S261" s="150"/>
      <c r="T261" s="150"/>
      <c r="U261" s="150"/>
      <c r="V261" s="150"/>
      <c r="W261" s="150"/>
      <c r="X261" s="155"/>
      <c r="Y261" s="153"/>
      <c r="Z261" s="154"/>
      <c r="AA261" s="34">
        <f t="shared" si="273"/>
        <v>32.753017600000007</v>
      </c>
      <c r="AB261" s="52">
        <f t="shared" ref="AB261" si="275">AA261/Z259</f>
        <v>0.935800502857143</v>
      </c>
      <c r="AC261" s="53"/>
      <c r="AD261" s="54">
        <v>15</v>
      </c>
      <c r="AE261" s="54">
        <v>15</v>
      </c>
      <c r="AF261" s="72">
        <v>15</v>
      </c>
      <c r="AG261" s="56"/>
      <c r="AH261" s="57">
        <f>AC261-C259</f>
        <v>0</v>
      </c>
      <c r="AI261" s="55"/>
      <c r="AJ261" s="55">
        <v>84.9</v>
      </c>
      <c r="AK261" s="58">
        <f t="shared" si="265"/>
        <v>225</v>
      </c>
      <c r="AL261" s="58">
        <f t="shared" si="266"/>
        <v>3375</v>
      </c>
      <c r="AM261" s="52">
        <f t="shared" si="267"/>
        <v>0</v>
      </c>
      <c r="AN261" s="41">
        <f>AJ261*1000*IF((Calibration!H$6&lt;AJ261)*AND(AJ261&lt;Calibration!F$7),Calibration!H$6,IF((Calibration!F$7&lt;AJ261)*AND(AJ261&lt;Calibration!F$9),Calibration!H$8,IF((Calibration!F$9&lt;AJ261)*AND(AJ261&lt;Calibration!F$11),Calibration!H$10,IF((Calibration!F$11&lt;AJ261)*AND(AJ261&lt;Calibration!F$13),Calibration!H$12,IF((Calibration!F$13&lt;AJ261)*AND(AJ261&lt;Calibration!F$15),Calibration!H$14,IF((Calibration!F$15&lt;AJ261)*AND(AJ261&lt;Calibration!F$17),Calibration!H$16,IF((Calibration!F$17&lt;AJ261)*AND(AJ261&lt;Calibration!F$19),Calibration!H$18,IF((Calibration!F$19&lt;AJ261)*AND(AJ261&lt;Calibration!F$21),Calibration!H$20,IF((Calibration!F$21&lt;AJ261)*AND(AJ261&lt;Calibration!F$23),Calibration!H$22,IF((Calibration!F$23&lt;AJ261)*AND(AJ261&lt;Calibration!F$25),Calibration!H$24,Calibration!H$26))))))))))</f>
        <v>86371.6</v>
      </c>
      <c r="AO261" s="59">
        <f t="shared" si="268"/>
        <v>383.87377777777783</v>
      </c>
      <c r="AP261" s="60"/>
      <c r="AQ261" s="94">
        <f>P259/O259</f>
        <v>0</v>
      </c>
      <c r="AR261" s="62"/>
      <c r="AS261" s="64">
        <f>(((AA261+AA262)/2)-((AA259+AA260)/2))/((AA259+AA260)/2)*100</f>
        <v>23.054591538947271</v>
      </c>
      <c r="AT261" s="62"/>
      <c r="AU261" s="64"/>
      <c r="AV261" s="65"/>
      <c r="AW261" s="54"/>
      <c r="AX261" s="64"/>
      <c r="AY261" s="64"/>
      <c r="AZ261" s="66"/>
      <c r="BA261" s="64"/>
      <c r="BB261" s="64"/>
      <c r="BC261" s="67"/>
    </row>
    <row r="262" spans="1:55" ht="15" thickBot="1" x14ac:dyDescent="0.55000000000000004">
      <c r="A262" s="162"/>
      <c r="B262" s="157"/>
      <c r="C262" s="169"/>
      <c r="D262" s="157"/>
      <c r="E262" s="171"/>
      <c r="F262" s="158"/>
      <c r="G262" s="157"/>
      <c r="H262" s="157"/>
      <c r="I262" s="157"/>
      <c r="J262" s="157"/>
      <c r="K262" s="157"/>
      <c r="L262" s="157"/>
      <c r="M262" s="173"/>
      <c r="N262" s="158"/>
      <c r="O262" s="157"/>
      <c r="P262" s="157"/>
      <c r="Q262" s="157"/>
      <c r="R262" s="157"/>
      <c r="S262" s="150"/>
      <c r="T262" s="150"/>
      <c r="U262" s="150"/>
      <c r="V262" s="150"/>
      <c r="W262" s="150"/>
      <c r="X262" s="158"/>
      <c r="Y262" s="157"/>
      <c r="Z262" s="161"/>
      <c r="AA262" s="34">
        <f t="shared" si="273"/>
        <v>33.063507733333338</v>
      </c>
      <c r="AB262" s="87">
        <f t="shared" ref="AB262" si="276">AA262/Z259</f>
        <v>0.94467164952380966</v>
      </c>
      <c r="AC262" s="110"/>
      <c r="AD262" s="111">
        <v>15</v>
      </c>
      <c r="AE262" s="111">
        <v>15</v>
      </c>
      <c r="AF262" s="112">
        <v>15</v>
      </c>
      <c r="AG262" s="113"/>
      <c r="AH262" s="114">
        <f>AH261</f>
        <v>0</v>
      </c>
      <c r="AI262" s="112"/>
      <c r="AJ262" s="72">
        <v>85.6</v>
      </c>
      <c r="AK262" s="115">
        <f t="shared" si="265"/>
        <v>225</v>
      </c>
      <c r="AL262" s="115">
        <f t="shared" si="266"/>
        <v>3375</v>
      </c>
      <c r="AM262" s="116">
        <f t="shared" si="267"/>
        <v>0</v>
      </c>
      <c r="AN262" s="41">
        <f>AJ262*1000*IF((Calibration!H$6&lt;AJ262)*AND(AJ262&lt;Calibration!F$7),Calibration!H$6,IF((Calibration!F$7&lt;AJ262)*AND(AJ262&lt;Calibration!F$9),Calibration!H$8,IF((Calibration!F$9&lt;AJ262)*AND(AJ262&lt;Calibration!F$11),Calibration!H$10,IF((Calibration!F$11&lt;AJ262)*AND(AJ262&lt;Calibration!F$13),Calibration!H$12,IF((Calibration!F$13&lt;AJ262)*AND(AJ262&lt;Calibration!F$15),Calibration!H$14,IF((Calibration!F$15&lt;AJ262)*AND(AJ262&lt;Calibration!F$17),Calibration!H$16,IF((Calibration!F$17&lt;AJ262)*AND(AJ262&lt;Calibration!F$19),Calibration!H$18,IF((Calibration!F$19&lt;AJ262)*AND(AJ262&lt;Calibration!F$21),Calibration!H$20,IF((Calibration!F$21&lt;AJ262)*AND(AJ262&lt;Calibration!F$23),Calibration!H$22,IF((Calibration!F$23&lt;AJ262)*AND(AJ262&lt;Calibration!F$25),Calibration!H$24,Calibration!H$26))))))))))</f>
        <v>87083.733333333337</v>
      </c>
      <c r="AO262" s="117">
        <f t="shared" si="268"/>
        <v>387.03881481481483</v>
      </c>
      <c r="AP262" s="118"/>
      <c r="AQ262" s="119">
        <f>P259/O259</f>
        <v>0</v>
      </c>
      <c r="AR262" s="120"/>
      <c r="AS262" s="121">
        <f>(((AA261+AA262)/2)-((AA259+AA260)/2))/((AA259+AA260)/2)*100</f>
        <v>23.054591538947271</v>
      </c>
      <c r="AT262" s="120"/>
      <c r="AU262" s="121"/>
      <c r="AV262" s="122"/>
      <c r="AW262" s="111"/>
      <c r="AX262" s="121"/>
      <c r="AY262" s="121"/>
      <c r="AZ262" s="123"/>
      <c r="BA262" s="121"/>
      <c r="BB262" s="121"/>
      <c r="BC262" s="124"/>
    </row>
    <row r="263" spans="1:55" ht="15" thickBot="1" x14ac:dyDescent="0.55000000000000004">
      <c r="A263" s="166">
        <v>66</v>
      </c>
      <c r="B263" s="153"/>
      <c r="C263" s="163"/>
      <c r="D263" s="153"/>
      <c r="E263" s="164"/>
      <c r="F263" s="157"/>
      <c r="G263" s="153"/>
      <c r="H263" s="153"/>
      <c r="I263" s="153"/>
      <c r="J263" s="153"/>
      <c r="K263" s="153"/>
      <c r="L263" s="153"/>
      <c r="M263" s="165"/>
      <c r="N263" s="157" t="s">
        <v>3</v>
      </c>
      <c r="O263" s="153">
        <v>11</v>
      </c>
      <c r="P263" s="153"/>
      <c r="Q263" s="153"/>
      <c r="R263" s="153"/>
      <c r="S263" s="151"/>
      <c r="T263" s="151"/>
      <c r="U263" s="151"/>
      <c r="V263" s="151"/>
      <c r="W263" s="151"/>
      <c r="X263" s="157"/>
      <c r="Y263" s="153"/>
      <c r="Z263" s="154">
        <f>LOOKUP(N263,$BU$4:$BU$14,$BT$4:$BT$14)</f>
        <v>30</v>
      </c>
      <c r="AA263" s="34">
        <f t="shared" si="273"/>
        <v>27.785175466666669</v>
      </c>
      <c r="AB263" s="35">
        <f t="shared" ref="AB263" si="277">AA263/Z263</f>
        <v>0.92617251555555558</v>
      </c>
      <c r="AC263" s="36"/>
      <c r="AD263" s="37">
        <v>15</v>
      </c>
      <c r="AE263" s="37">
        <v>15</v>
      </c>
      <c r="AF263" s="93">
        <v>15</v>
      </c>
      <c r="AG263" s="39"/>
      <c r="AH263" s="40">
        <f>AC263-C263</f>
        <v>0</v>
      </c>
      <c r="AI263" s="38"/>
      <c r="AJ263" s="38">
        <v>73.7</v>
      </c>
      <c r="AK263" s="41">
        <f t="shared" si="265"/>
        <v>225</v>
      </c>
      <c r="AL263" s="41">
        <f t="shared" si="266"/>
        <v>3375</v>
      </c>
      <c r="AM263" s="35">
        <f t="shared" si="267"/>
        <v>0</v>
      </c>
      <c r="AN263" s="41">
        <f>AJ263*1000*IF((Calibration!H$6&lt;AJ263)*AND(AJ263&lt;Calibration!F$7),Calibration!H$6,IF((Calibration!F$7&lt;AJ263)*AND(AJ263&lt;Calibration!F$9),Calibration!H$8,IF((Calibration!F$9&lt;AJ263)*AND(AJ263&lt;Calibration!F$11),Calibration!H$10,IF((Calibration!F$11&lt;AJ263)*AND(AJ263&lt;Calibration!F$13),Calibration!H$12,IF((Calibration!F$13&lt;AJ263)*AND(AJ263&lt;Calibration!F$15),Calibration!H$14,IF((Calibration!F$15&lt;AJ263)*AND(AJ263&lt;Calibration!F$17),Calibration!H$16,IF((Calibration!F$17&lt;AJ263)*AND(AJ263&lt;Calibration!F$19),Calibration!H$18,IF((Calibration!F$19&lt;AJ263)*AND(AJ263&lt;Calibration!F$21),Calibration!H$20,IF((Calibration!F$21&lt;AJ263)*AND(AJ263&lt;Calibration!F$23),Calibration!H$22,IF((Calibration!F$23&lt;AJ263)*AND(AJ263&lt;Calibration!F$25),Calibration!H$24,Calibration!H$26))))))))))</f>
        <v>74977.466666666674</v>
      </c>
      <c r="AO263" s="42">
        <f t="shared" si="268"/>
        <v>333.23318518518522</v>
      </c>
      <c r="AP263" s="43"/>
      <c r="AQ263" s="34">
        <f>P263/O263</f>
        <v>0</v>
      </c>
      <c r="AR263" s="45"/>
      <c r="AS263" s="47">
        <f>(((AA265+AA266)/2)-((AA263+AA264)/2))/((AA263+AA264)/2)*100</f>
        <v>23.135016520322939</v>
      </c>
      <c r="AT263" s="45"/>
      <c r="AU263" s="47"/>
      <c r="AV263" s="48"/>
      <c r="AW263" s="37"/>
      <c r="AX263" s="47"/>
      <c r="AY263" s="47"/>
      <c r="AZ263" s="49"/>
      <c r="BA263" s="47"/>
      <c r="BB263" s="47"/>
      <c r="BC263" s="50"/>
    </row>
    <row r="264" spans="1:55" ht="15" thickBot="1" x14ac:dyDescent="0.55000000000000004">
      <c r="A264" s="162"/>
      <c r="B264" s="153"/>
      <c r="C264" s="163"/>
      <c r="D264" s="153"/>
      <c r="E264" s="164"/>
      <c r="F264" s="158"/>
      <c r="G264" s="153"/>
      <c r="H264" s="153"/>
      <c r="I264" s="153"/>
      <c r="J264" s="153"/>
      <c r="K264" s="153"/>
      <c r="L264" s="153"/>
      <c r="M264" s="165"/>
      <c r="N264" s="158"/>
      <c r="O264" s="153"/>
      <c r="P264" s="153"/>
      <c r="Q264" s="153"/>
      <c r="R264" s="153"/>
      <c r="S264" s="150"/>
      <c r="T264" s="150"/>
      <c r="U264" s="150"/>
      <c r="V264" s="150"/>
      <c r="W264" s="150"/>
      <c r="X264" s="159"/>
      <c r="Y264" s="153"/>
      <c r="Z264" s="154"/>
      <c r="AA264" s="34">
        <f t="shared" si="273"/>
        <v>28.006954133333338</v>
      </c>
      <c r="AB264" s="52">
        <f t="shared" ref="AB264" si="278">AA264/Z263</f>
        <v>0.93356513777777794</v>
      </c>
      <c r="AC264" s="53"/>
      <c r="AD264" s="54">
        <v>15</v>
      </c>
      <c r="AE264" s="54">
        <v>15</v>
      </c>
      <c r="AF264" s="72">
        <v>15</v>
      </c>
      <c r="AG264" s="56"/>
      <c r="AH264" s="57">
        <f>AC264-C263</f>
        <v>0</v>
      </c>
      <c r="AI264" s="55"/>
      <c r="AJ264" s="55">
        <v>74.2</v>
      </c>
      <c r="AK264" s="58">
        <f t="shared" si="265"/>
        <v>225</v>
      </c>
      <c r="AL264" s="58">
        <f t="shared" si="266"/>
        <v>3375</v>
      </c>
      <c r="AM264" s="52">
        <f t="shared" si="267"/>
        <v>0</v>
      </c>
      <c r="AN264" s="41">
        <f>AJ264*1000*IF((Calibration!H$6&lt;AJ264)*AND(AJ264&lt;Calibration!F$7),Calibration!H$6,IF((Calibration!F$7&lt;AJ264)*AND(AJ264&lt;Calibration!F$9),Calibration!H$8,IF((Calibration!F$9&lt;AJ264)*AND(AJ264&lt;Calibration!F$11),Calibration!H$10,IF((Calibration!F$11&lt;AJ264)*AND(AJ264&lt;Calibration!F$13),Calibration!H$12,IF((Calibration!F$13&lt;AJ264)*AND(AJ264&lt;Calibration!F$15),Calibration!H$14,IF((Calibration!F$15&lt;AJ264)*AND(AJ264&lt;Calibration!F$17),Calibration!H$16,IF((Calibration!F$17&lt;AJ264)*AND(AJ264&lt;Calibration!F$19),Calibration!H$18,IF((Calibration!F$19&lt;AJ264)*AND(AJ264&lt;Calibration!F$21),Calibration!H$20,IF((Calibration!F$21&lt;AJ264)*AND(AJ264&lt;Calibration!F$23),Calibration!H$22,IF((Calibration!F$23&lt;AJ264)*AND(AJ264&lt;Calibration!F$25),Calibration!H$24,Calibration!H$26))))))))))</f>
        <v>75486.133333333346</v>
      </c>
      <c r="AO264" s="59">
        <f t="shared" si="268"/>
        <v>335.49392592592596</v>
      </c>
      <c r="AP264" s="109"/>
      <c r="AQ264" s="94">
        <f>P263/O263</f>
        <v>0</v>
      </c>
      <c r="AR264" s="62"/>
      <c r="AS264" s="64">
        <f>(((AA265+AA266)/2)-((AA263+AA264)/2))/((AA263+AA264)/2)*100</f>
        <v>23.135016520322939</v>
      </c>
      <c r="AT264" s="62"/>
      <c r="AU264" s="64"/>
      <c r="AV264" s="65"/>
      <c r="AW264" s="54"/>
      <c r="AX264" s="64"/>
      <c r="AY264" s="64"/>
      <c r="AZ264" s="66"/>
      <c r="BA264" s="64"/>
      <c r="BB264" s="64"/>
      <c r="BC264" s="67"/>
    </row>
    <row r="265" spans="1:55" ht="15" thickBot="1" x14ac:dyDescent="0.55000000000000004">
      <c r="A265" s="162"/>
      <c r="B265" s="153"/>
      <c r="C265" s="163"/>
      <c r="D265" s="153"/>
      <c r="E265" s="164"/>
      <c r="F265" s="158"/>
      <c r="G265" s="153"/>
      <c r="H265" s="153"/>
      <c r="I265" s="153"/>
      <c r="J265" s="153"/>
      <c r="K265" s="153"/>
      <c r="L265" s="153"/>
      <c r="M265" s="165"/>
      <c r="N265" s="158"/>
      <c r="O265" s="153"/>
      <c r="P265" s="153"/>
      <c r="Q265" s="153"/>
      <c r="R265" s="153"/>
      <c r="S265" s="150"/>
      <c r="T265" s="150"/>
      <c r="U265" s="150"/>
      <c r="V265" s="150"/>
      <c r="W265" s="150"/>
      <c r="X265" s="155"/>
      <c r="Y265" s="153"/>
      <c r="Z265" s="154"/>
      <c r="AA265" s="34">
        <f t="shared" si="273"/>
        <v>33.462709333333336</v>
      </c>
      <c r="AB265" s="52">
        <f t="shared" ref="AB265" si="279">AA265/Z263</f>
        <v>1.1154236444444445</v>
      </c>
      <c r="AC265" s="53"/>
      <c r="AD265" s="54">
        <v>15</v>
      </c>
      <c r="AE265" s="54">
        <v>15</v>
      </c>
      <c r="AF265" s="72">
        <v>15</v>
      </c>
      <c r="AG265" s="56"/>
      <c r="AH265" s="57">
        <f>AC265-C263</f>
        <v>0</v>
      </c>
      <c r="AI265" s="55"/>
      <c r="AJ265" s="55">
        <v>86.5</v>
      </c>
      <c r="AK265" s="58">
        <f t="shared" si="265"/>
        <v>225</v>
      </c>
      <c r="AL265" s="58">
        <f t="shared" si="266"/>
        <v>3375</v>
      </c>
      <c r="AM265" s="52">
        <f t="shared" si="267"/>
        <v>0</v>
      </c>
      <c r="AN265" s="41">
        <f>AJ265*1000*IF((Calibration!H$6&lt;AJ265)*AND(AJ265&lt;Calibration!F$7),Calibration!H$6,IF((Calibration!F$7&lt;AJ265)*AND(AJ265&lt;Calibration!F$9),Calibration!H$8,IF((Calibration!F$9&lt;AJ265)*AND(AJ265&lt;Calibration!F$11),Calibration!H$10,IF((Calibration!F$11&lt;AJ265)*AND(AJ265&lt;Calibration!F$13),Calibration!H$12,IF((Calibration!F$13&lt;AJ265)*AND(AJ265&lt;Calibration!F$15),Calibration!H$14,IF((Calibration!F$15&lt;AJ265)*AND(AJ265&lt;Calibration!F$17),Calibration!H$16,IF((Calibration!F$17&lt;AJ265)*AND(AJ265&lt;Calibration!F$19),Calibration!H$18,IF((Calibration!F$19&lt;AJ265)*AND(AJ265&lt;Calibration!F$21),Calibration!H$20,IF((Calibration!F$21&lt;AJ265)*AND(AJ265&lt;Calibration!F$23),Calibration!H$22,IF((Calibration!F$23&lt;AJ265)*AND(AJ265&lt;Calibration!F$25),Calibration!H$24,Calibration!H$26))))))))))</f>
        <v>87999.333333333343</v>
      </c>
      <c r="AO265" s="59">
        <f t="shared" si="268"/>
        <v>391.10814814814819</v>
      </c>
      <c r="AP265" s="109"/>
      <c r="AQ265" s="51">
        <f>P263/O263</f>
        <v>0</v>
      </c>
      <c r="AR265" s="62"/>
      <c r="AS265" s="64">
        <f>(((AA265+AA266)/2)-((AA263+AA264)/2))/((AA263+AA264)/2)*100</f>
        <v>23.135016520322939</v>
      </c>
      <c r="AT265" s="62"/>
      <c r="AU265" s="64"/>
      <c r="AV265" s="65"/>
      <c r="AW265" s="54"/>
      <c r="AX265" s="64"/>
      <c r="AY265" s="64"/>
      <c r="AZ265" s="66"/>
      <c r="BA265" s="64"/>
      <c r="BB265" s="64"/>
      <c r="BC265" s="67"/>
    </row>
    <row r="266" spans="1:55" ht="15" thickBot="1" x14ac:dyDescent="0.55000000000000004">
      <c r="A266" s="167"/>
      <c r="B266" s="153"/>
      <c r="C266" s="163"/>
      <c r="D266" s="153"/>
      <c r="E266" s="164"/>
      <c r="F266" s="156"/>
      <c r="G266" s="153"/>
      <c r="H266" s="153"/>
      <c r="I266" s="153"/>
      <c r="J266" s="153"/>
      <c r="K266" s="153"/>
      <c r="L266" s="153"/>
      <c r="M266" s="165"/>
      <c r="N266" s="156"/>
      <c r="O266" s="153"/>
      <c r="P266" s="153"/>
      <c r="Q266" s="153"/>
      <c r="R266" s="153"/>
      <c r="S266" s="152"/>
      <c r="T266" s="152"/>
      <c r="U266" s="152"/>
      <c r="V266" s="152"/>
      <c r="W266" s="152"/>
      <c r="X266" s="156"/>
      <c r="Y266" s="153"/>
      <c r="Z266" s="154"/>
      <c r="AA266" s="34">
        <f t="shared" si="273"/>
        <v>35.236938666666667</v>
      </c>
      <c r="AB266" s="87">
        <f t="shared" ref="AB266" si="280">AA266/Z263</f>
        <v>1.1745646222222221</v>
      </c>
      <c r="AC266" s="70"/>
      <c r="AD266" s="71">
        <v>15</v>
      </c>
      <c r="AE266" s="71">
        <v>15</v>
      </c>
      <c r="AF266" s="72">
        <v>15</v>
      </c>
      <c r="AG266" s="73"/>
      <c r="AH266" s="74">
        <f>AH265</f>
        <v>0</v>
      </c>
      <c r="AI266" s="72"/>
      <c r="AJ266" s="72">
        <v>90.5</v>
      </c>
      <c r="AK266" s="75">
        <f t="shared" si="265"/>
        <v>225</v>
      </c>
      <c r="AL266" s="75">
        <f t="shared" si="266"/>
        <v>3375</v>
      </c>
      <c r="AM266" s="69">
        <f t="shared" si="267"/>
        <v>0</v>
      </c>
      <c r="AN266" s="41">
        <f>AJ266*1000*IF((Calibration!H$6&lt;AJ266)*AND(AJ266&lt;Calibration!F$7),Calibration!H$6,IF((Calibration!F$7&lt;AJ266)*AND(AJ266&lt;Calibration!F$9),Calibration!H$8,IF((Calibration!F$9&lt;AJ266)*AND(AJ266&lt;Calibration!F$11),Calibration!H$10,IF((Calibration!F$11&lt;AJ266)*AND(AJ266&lt;Calibration!F$13),Calibration!H$12,IF((Calibration!F$13&lt;AJ266)*AND(AJ266&lt;Calibration!F$15),Calibration!H$14,IF((Calibration!F$15&lt;AJ266)*AND(AJ266&lt;Calibration!F$17),Calibration!H$16,IF((Calibration!F$17&lt;AJ266)*AND(AJ266&lt;Calibration!F$19),Calibration!H$18,IF((Calibration!F$19&lt;AJ266)*AND(AJ266&lt;Calibration!F$21),Calibration!H$20,IF((Calibration!F$21&lt;AJ266)*AND(AJ266&lt;Calibration!F$23),Calibration!H$22,IF((Calibration!F$23&lt;AJ266)*AND(AJ266&lt;Calibration!F$25),Calibration!H$24,Calibration!H$26))))))))))</f>
        <v>92068.666666666672</v>
      </c>
      <c r="AO266" s="76">
        <f t="shared" si="268"/>
        <v>409.19407407407408</v>
      </c>
      <c r="AP266" s="88"/>
      <c r="AQ266" s="89">
        <f>P263/O263</f>
        <v>0</v>
      </c>
      <c r="AR266" s="79"/>
      <c r="AS266" s="81">
        <f>(((AA265+AA266)/2)-((AA263+AA264)/2))/((AA263+AA264)/2)*100</f>
        <v>23.135016520322939</v>
      </c>
      <c r="AT266" s="79"/>
      <c r="AU266" s="81"/>
      <c r="AV266" s="82"/>
      <c r="AW266" s="71"/>
      <c r="AX266" s="81"/>
      <c r="AY266" s="81"/>
      <c r="AZ266" s="83"/>
      <c r="BA266" s="81"/>
      <c r="BB266" s="81"/>
      <c r="BC266" s="84"/>
    </row>
    <row r="267" spans="1:55" ht="15" thickBot="1" x14ac:dyDescent="0.55000000000000004">
      <c r="A267" s="162">
        <v>67</v>
      </c>
      <c r="B267" s="156"/>
      <c r="C267" s="168"/>
      <c r="D267" s="156"/>
      <c r="E267" s="170"/>
      <c r="F267" s="158"/>
      <c r="G267" s="156"/>
      <c r="H267" s="156"/>
      <c r="I267" s="156"/>
      <c r="J267" s="156"/>
      <c r="K267" s="156"/>
      <c r="L267" s="156"/>
      <c r="M267" s="172"/>
      <c r="N267" s="158" t="s">
        <v>74</v>
      </c>
      <c r="O267" s="156">
        <v>11</v>
      </c>
      <c r="P267" s="156"/>
      <c r="Q267" s="156"/>
      <c r="R267" s="156"/>
      <c r="S267" s="150"/>
      <c r="T267" s="150"/>
      <c r="U267" s="150"/>
      <c r="V267" s="150"/>
      <c r="W267" s="150"/>
      <c r="X267" s="158"/>
      <c r="Y267" s="156"/>
      <c r="Z267" s="160">
        <f>LOOKUP(N267,$BU$4:$BU$14,$BT$4:$BT$14)</f>
        <v>60</v>
      </c>
      <c r="AA267" s="34">
        <f t="shared" si="273"/>
        <v>30.934432533333339</v>
      </c>
      <c r="AB267" s="35">
        <f t="shared" ref="AB267" si="281">AA267/Z267</f>
        <v>0.51557387555555567</v>
      </c>
      <c r="AC267" s="96"/>
      <c r="AD267" s="97">
        <v>15</v>
      </c>
      <c r="AE267" s="97">
        <v>15</v>
      </c>
      <c r="AF267" s="98">
        <v>15</v>
      </c>
      <c r="AG267" s="99"/>
      <c r="AH267" s="100">
        <f>AC267-C267</f>
        <v>0</v>
      </c>
      <c r="AI267" s="101"/>
      <c r="AJ267" s="38">
        <v>80.8</v>
      </c>
      <c r="AK267" s="102">
        <f t="shared" si="265"/>
        <v>225</v>
      </c>
      <c r="AL267" s="102">
        <f t="shared" si="266"/>
        <v>3375</v>
      </c>
      <c r="AM267" s="95">
        <f t="shared" si="267"/>
        <v>0</v>
      </c>
      <c r="AN267" s="41">
        <f>AJ267*1000*IF((Calibration!H$6&lt;AJ267)*AND(AJ267&lt;Calibration!F$7),Calibration!H$6,IF((Calibration!F$7&lt;AJ267)*AND(AJ267&lt;Calibration!F$9),Calibration!H$8,IF((Calibration!F$9&lt;AJ267)*AND(AJ267&lt;Calibration!F$11),Calibration!H$10,IF((Calibration!F$11&lt;AJ267)*AND(AJ267&lt;Calibration!F$13),Calibration!H$12,IF((Calibration!F$13&lt;AJ267)*AND(AJ267&lt;Calibration!F$15),Calibration!H$14,IF((Calibration!F$15&lt;AJ267)*AND(AJ267&lt;Calibration!F$17),Calibration!H$16,IF((Calibration!F$17&lt;AJ267)*AND(AJ267&lt;Calibration!F$19),Calibration!H$18,IF((Calibration!F$19&lt;AJ267)*AND(AJ267&lt;Calibration!F$21),Calibration!H$20,IF((Calibration!F$21&lt;AJ267)*AND(AJ267&lt;Calibration!F$23),Calibration!H$22,IF((Calibration!F$23&lt;AJ267)*AND(AJ267&lt;Calibration!F$25),Calibration!H$24,Calibration!H$26))))))))))</f>
        <v>82200.53333333334</v>
      </c>
      <c r="AO267" s="103">
        <f t="shared" si="268"/>
        <v>365.33570370370376</v>
      </c>
      <c r="AP267" s="43"/>
      <c r="AQ267" s="34">
        <f>P267/O267</f>
        <v>0</v>
      </c>
      <c r="AR267" s="104"/>
      <c r="AS267" s="105">
        <f>(((AA269+AA270)/2)-((AA267+AA268)/2))/((AA267+AA268)/2)*100</f>
        <v>22.548184076614078</v>
      </c>
      <c r="AT267" s="104"/>
      <c r="AU267" s="105"/>
      <c r="AV267" s="106"/>
      <c r="AW267" s="97"/>
      <c r="AX267" s="105"/>
      <c r="AY267" s="105"/>
      <c r="AZ267" s="107"/>
      <c r="BA267" s="105"/>
      <c r="BB267" s="105"/>
      <c r="BC267" s="108"/>
    </row>
    <row r="268" spans="1:55" ht="15" thickBot="1" x14ac:dyDescent="0.55000000000000004">
      <c r="A268" s="162"/>
      <c r="B268" s="153"/>
      <c r="C268" s="163"/>
      <c r="D268" s="153"/>
      <c r="E268" s="164"/>
      <c r="F268" s="158"/>
      <c r="G268" s="153"/>
      <c r="H268" s="153"/>
      <c r="I268" s="153"/>
      <c r="J268" s="153"/>
      <c r="K268" s="153"/>
      <c r="L268" s="153"/>
      <c r="M268" s="165"/>
      <c r="N268" s="158"/>
      <c r="O268" s="153"/>
      <c r="P268" s="153"/>
      <c r="Q268" s="153"/>
      <c r="R268" s="153"/>
      <c r="S268" s="150"/>
      <c r="T268" s="150"/>
      <c r="U268" s="150"/>
      <c r="V268" s="150"/>
      <c r="W268" s="150"/>
      <c r="X268" s="159"/>
      <c r="Y268" s="153"/>
      <c r="Z268" s="154"/>
      <c r="AA268" s="34">
        <f t="shared" si="273"/>
        <v>30.047317866666667</v>
      </c>
      <c r="AB268" s="52">
        <f t="shared" ref="AB268" si="282">AA268/Z267</f>
        <v>0.50078863111111116</v>
      </c>
      <c r="AC268" s="53"/>
      <c r="AD268" s="54">
        <v>15</v>
      </c>
      <c r="AE268" s="54">
        <v>15</v>
      </c>
      <c r="AF268" s="72">
        <v>15</v>
      </c>
      <c r="AG268" s="56"/>
      <c r="AH268" s="57">
        <f>AC268-C267</f>
        <v>0</v>
      </c>
      <c r="AI268" s="55"/>
      <c r="AJ268" s="55">
        <v>78.8</v>
      </c>
      <c r="AK268" s="58">
        <f t="shared" si="265"/>
        <v>225</v>
      </c>
      <c r="AL268" s="58">
        <f t="shared" si="266"/>
        <v>3375</v>
      </c>
      <c r="AM268" s="52">
        <f t="shared" si="267"/>
        <v>0</v>
      </c>
      <c r="AN268" s="41">
        <f>AJ268*1000*IF((Calibration!H$6&lt;AJ268)*AND(AJ268&lt;Calibration!F$7),Calibration!H$6,IF((Calibration!F$7&lt;AJ268)*AND(AJ268&lt;Calibration!F$9),Calibration!H$8,IF((Calibration!F$9&lt;AJ268)*AND(AJ268&lt;Calibration!F$11),Calibration!H$10,IF((Calibration!F$11&lt;AJ268)*AND(AJ268&lt;Calibration!F$13),Calibration!H$12,IF((Calibration!F$13&lt;AJ268)*AND(AJ268&lt;Calibration!F$15),Calibration!H$14,IF((Calibration!F$15&lt;AJ268)*AND(AJ268&lt;Calibration!F$17),Calibration!H$16,IF((Calibration!F$17&lt;AJ268)*AND(AJ268&lt;Calibration!F$19),Calibration!H$18,IF((Calibration!F$19&lt;AJ268)*AND(AJ268&lt;Calibration!F$21),Calibration!H$20,IF((Calibration!F$21&lt;AJ268)*AND(AJ268&lt;Calibration!F$23),Calibration!H$22,IF((Calibration!F$23&lt;AJ268)*AND(AJ268&lt;Calibration!F$25),Calibration!H$24,Calibration!H$26))))))))))</f>
        <v>80165.866666666669</v>
      </c>
      <c r="AO268" s="59">
        <f t="shared" si="268"/>
        <v>356.29274074074073</v>
      </c>
      <c r="AP268" s="60"/>
      <c r="AQ268" s="94">
        <f>P267/O267</f>
        <v>0</v>
      </c>
      <c r="AR268" s="62"/>
      <c r="AS268" s="64">
        <f>(((AA269+AA270)/2)-((AA267+AA268)/2))/((AA267+AA268)/2)*100</f>
        <v>22.548184076614078</v>
      </c>
      <c r="AT268" s="62"/>
      <c r="AU268" s="64"/>
      <c r="AV268" s="65"/>
      <c r="AW268" s="54"/>
      <c r="AX268" s="64"/>
      <c r="AY268" s="64"/>
      <c r="AZ268" s="66"/>
      <c r="BA268" s="64"/>
      <c r="BB268" s="64"/>
      <c r="BC268" s="67"/>
    </row>
    <row r="269" spans="1:55" ht="15" thickBot="1" x14ac:dyDescent="0.55000000000000004">
      <c r="A269" s="162"/>
      <c r="B269" s="153"/>
      <c r="C269" s="163"/>
      <c r="D269" s="153"/>
      <c r="E269" s="164"/>
      <c r="F269" s="158"/>
      <c r="G269" s="153"/>
      <c r="H269" s="153"/>
      <c r="I269" s="153"/>
      <c r="J269" s="153"/>
      <c r="K269" s="153"/>
      <c r="L269" s="153"/>
      <c r="M269" s="165"/>
      <c r="N269" s="158"/>
      <c r="O269" s="153"/>
      <c r="P269" s="153"/>
      <c r="Q269" s="153"/>
      <c r="R269" s="153"/>
      <c r="S269" s="150"/>
      <c r="T269" s="150"/>
      <c r="U269" s="150"/>
      <c r="V269" s="150"/>
      <c r="W269" s="150"/>
      <c r="X269" s="155"/>
      <c r="Y269" s="153"/>
      <c r="Z269" s="154"/>
      <c r="AA269" s="34">
        <f t="shared" si="273"/>
        <v>37.632148266666675</v>
      </c>
      <c r="AB269" s="52">
        <f t="shared" ref="AB269" si="283">AA269/Z267</f>
        <v>0.62720247111111127</v>
      </c>
      <c r="AC269" s="53"/>
      <c r="AD269" s="54">
        <v>15</v>
      </c>
      <c r="AE269" s="54">
        <v>15</v>
      </c>
      <c r="AF269" s="72">
        <v>15</v>
      </c>
      <c r="AG269" s="56"/>
      <c r="AH269" s="57">
        <f>AC269-C267</f>
        <v>0</v>
      </c>
      <c r="AI269" s="55"/>
      <c r="AJ269" s="55">
        <v>95.9</v>
      </c>
      <c r="AK269" s="58">
        <f t="shared" si="265"/>
        <v>225</v>
      </c>
      <c r="AL269" s="58">
        <f t="shared" si="266"/>
        <v>3375</v>
      </c>
      <c r="AM269" s="52">
        <f t="shared" si="267"/>
        <v>0</v>
      </c>
      <c r="AN269" s="41">
        <f>AJ269*1000*IF((Calibration!H$6&lt;AJ269)*AND(AJ269&lt;Calibration!F$7),Calibration!H$6,IF((Calibration!F$7&lt;AJ269)*AND(AJ269&lt;Calibration!F$9),Calibration!H$8,IF((Calibration!F$9&lt;AJ269)*AND(AJ269&lt;Calibration!F$11),Calibration!H$10,IF((Calibration!F$11&lt;AJ269)*AND(AJ269&lt;Calibration!F$13),Calibration!H$12,IF((Calibration!F$13&lt;AJ269)*AND(AJ269&lt;Calibration!F$15),Calibration!H$14,IF((Calibration!F$15&lt;AJ269)*AND(AJ269&lt;Calibration!F$17),Calibration!H$16,IF((Calibration!F$17&lt;AJ269)*AND(AJ269&lt;Calibration!F$19),Calibration!H$18,IF((Calibration!F$19&lt;AJ269)*AND(AJ269&lt;Calibration!F$21),Calibration!H$20,IF((Calibration!F$21&lt;AJ269)*AND(AJ269&lt;Calibration!F$23),Calibration!H$22,IF((Calibration!F$23&lt;AJ269)*AND(AJ269&lt;Calibration!F$25),Calibration!H$24,Calibration!H$26))))))))))</f>
        <v>97562.266666666677</v>
      </c>
      <c r="AO269" s="59">
        <f t="shared" si="268"/>
        <v>433.61007407407413</v>
      </c>
      <c r="AP269" s="109"/>
      <c r="AQ269" s="94">
        <f>P267/O267</f>
        <v>0</v>
      </c>
      <c r="AR269" s="62"/>
      <c r="AS269" s="64">
        <f>(((AA269+AA270)/2)-((AA267+AA268)/2))/((AA267+AA268)/2)*100</f>
        <v>22.548184076614078</v>
      </c>
      <c r="AT269" s="62"/>
      <c r="AU269" s="64"/>
      <c r="AV269" s="65"/>
      <c r="AW269" s="54"/>
      <c r="AX269" s="64"/>
      <c r="AY269" s="64"/>
      <c r="AZ269" s="66"/>
      <c r="BA269" s="64"/>
      <c r="BB269" s="64"/>
      <c r="BC269" s="67"/>
    </row>
    <row r="270" spans="1:55" ht="15" thickBot="1" x14ac:dyDescent="0.55000000000000004">
      <c r="A270" s="162"/>
      <c r="B270" s="157"/>
      <c r="C270" s="169"/>
      <c r="D270" s="157"/>
      <c r="E270" s="171"/>
      <c r="F270" s="158"/>
      <c r="G270" s="157"/>
      <c r="H270" s="157"/>
      <c r="I270" s="157"/>
      <c r="J270" s="157"/>
      <c r="K270" s="157"/>
      <c r="L270" s="157"/>
      <c r="M270" s="173"/>
      <c r="N270" s="158"/>
      <c r="O270" s="157"/>
      <c r="P270" s="157"/>
      <c r="Q270" s="157"/>
      <c r="R270" s="157"/>
      <c r="S270" s="150"/>
      <c r="T270" s="150"/>
      <c r="U270" s="150"/>
      <c r="V270" s="150"/>
      <c r="W270" s="150"/>
      <c r="X270" s="158"/>
      <c r="Y270" s="157"/>
      <c r="Z270" s="161"/>
      <c r="AA270" s="34">
        <f t="shared" si="273"/>
        <v>37.099879466666671</v>
      </c>
      <c r="AB270" s="87">
        <f t="shared" ref="AB270" si="284">AA270/Z267</f>
        <v>0.6183313244444445</v>
      </c>
      <c r="AC270" s="110"/>
      <c r="AD270" s="111">
        <v>15</v>
      </c>
      <c r="AE270" s="111">
        <v>15</v>
      </c>
      <c r="AF270" s="112">
        <v>15</v>
      </c>
      <c r="AG270" s="113"/>
      <c r="AH270" s="114">
        <f>AH269</f>
        <v>0</v>
      </c>
      <c r="AI270" s="112"/>
      <c r="AJ270" s="72">
        <v>94.7</v>
      </c>
      <c r="AK270" s="115">
        <f t="shared" si="265"/>
        <v>225</v>
      </c>
      <c r="AL270" s="115">
        <f t="shared" si="266"/>
        <v>3375</v>
      </c>
      <c r="AM270" s="116">
        <f t="shared" si="267"/>
        <v>0</v>
      </c>
      <c r="AN270" s="41">
        <f>AJ270*1000*IF((Calibration!H$6&lt;AJ270)*AND(AJ270&lt;Calibration!F$7),Calibration!H$6,IF((Calibration!F$7&lt;AJ270)*AND(AJ270&lt;Calibration!F$9),Calibration!H$8,IF((Calibration!F$9&lt;AJ270)*AND(AJ270&lt;Calibration!F$11),Calibration!H$10,IF((Calibration!F$11&lt;AJ270)*AND(AJ270&lt;Calibration!F$13),Calibration!H$12,IF((Calibration!F$13&lt;AJ270)*AND(AJ270&lt;Calibration!F$15),Calibration!H$14,IF((Calibration!F$15&lt;AJ270)*AND(AJ270&lt;Calibration!F$17),Calibration!H$16,IF((Calibration!F$17&lt;AJ270)*AND(AJ270&lt;Calibration!F$19),Calibration!H$18,IF((Calibration!F$19&lt;AJ270)*AND(AJ270&lt;Calibration!F$21),Calibration!H$20,IF((Calibration!F$21&lt;AJ270)*AND(AJ270&lt;Calibration!F$23),Calibration!H$22,IF((Calibration!F$23&lt;AJ270)*AND(AJ270&lt;Calibration!F$25),Calibration!H$24,Calibration!H$26))))))))))</f>
        <v>96341.466666666674</v>
      </c>
      <c r="AO270" s="117">
        <f t="shared" si="268"/>
        <v>428.18429629629634</v>
      </c>
      <c r="AP270" s="118"/>
      <c r="AQ270" s="119">
        <f>P267/O267</f>
        <v>0</v>
      </c>
      <c r="AR270" s="120"/>
      <c r="AS270" s="121">
        <f>(((AA269+AA270)/2)-((AA267+AA268)/2))/((AA267+AA268)/2)*100</f>
        <v>22.548184076614078</v>
      </c>
      <c r="AT270" s="120"/>
      <c r="AU270" s="121"/>
      <c r="AV270" s="122"/>
      <c r="AW270" s="111"/>
      <c r="AX270" s="121"/>
      <c r="AY270" s="121"/>
      <c r="AZ270" s="123"/>
      <c r="BA270" s="121"/>
      <c r="BB270" s="121"/>
      <c r="BC270" s="124"/>
    </row>
    <row r="271" spans="1:55" ht="15" thickBot="1" x14ac:dyDescent="0.55000000000000004">
      <c r="A271" s="166">
        <v>68</v>
      </c>
      <c r="B271" s="153"/>
      <c r="C271" s="163"/>
      <c r="D271" s="153"/>
      <c r="E271" s="164"/>
      <c r="F271" s="157"/>
      <c r="G271" s="153"/>
      <c r="H271" s="153"/>
      <c r="I271" s="153"/>
      <c r="J271" s="153"/>
      <c r="K271" s="153"/>
      <c r="L271" s="153"/>
      <c r="M271" s="165"/>
      <c r="N271" s="157" t="s">
        <v>73</v>
      </c>
      <c r="O271" s="153">
        <v>11</v>
      </c>
      <c r="P271" s="153"/>
      <c r="Q271" s="153"/>
      <c r="R271" s="153"/>
      <c r="S271" s="151"/>
      <c r="T271" s="151"/>
      <c r="U271" s="151"/>
      <c r="V271" s="151"/>
      <c r="W271" s="151"/>
      <c r="X271" s="157"/>
      <c r="Y271" s="153"/>
      <c r="Z271" s="154">
        <f>LOOKUP(N271,$BU$4:$BU$14,$BT$4:$BT$14)</f>
        <v>55</v>
      </c>
      <c r="AA271" s="34">
        <f t="shared" si="273"/>
        <v>26.676282133333345</v>
      </c>
      <c r="AB271" s="35">
        <f t="shared" ref="AB271" si="285">AA271/Z271</f>
        <v>0.48502331151515171</v>
      </c>
      <c r="AC271" s="36"/>
      <c r="AD271" s="37">
        <v>15</v>
      </c>
      <c r="AE271" s="37">
        <v>15</v>
      </c>
      <c r="AF271" s="93">
        <v>15</v>
      </c>
      <c r="AG271" s="39"/>
      <c r="AH271" s="40">
        <f>AC271-C271</f>
        <v>0</v>
      </c>
      <c r="AI271" s="38"/>
      <c r="AJ271" s="38">
        <v>71.2</v>
      </c>
      <c r="AK271" s="41">
        <f t="shared" si="265"/>
        <v>225</v>
      </c>
      <c r="AL271" s="41">
        <f t="shared" si="266"/>
        <v>3375</v>
      </c>
      <c r="AM271" s="35">
        <f t="shared" si="267"/>
        <v>0</v>
      </c>
      <c r="AN271" s="41">
        <f>AJ271*1000*IF((Calibration!H$6&lt;AJ271)*AND(AJ271&lt;Calibration!F$7),Calibration!H$6,IF((Calibration!F$7&lt;AJ271)*AND(AJ271&lt;Calibration!F$9),Calibration!H$8,IF((Calibration!F$9&lt;AJ271)*AND(AJ271&lt;Calibration!F$11),Calibration!H$10,IF((Calibration!F$11&lt;AJ271)*AND(AJ271&lt;Calibration!F$13),Calibration!H$12,IF((Calibration!F$13&lt;AJ271)*AND(AJ271&lt;Calibration!F$15),Calibration!H$14,IF((Calibration!F$15&lt;AJ271)*AND(AJ271&lt;Calibration!F$17),Calibration!H$16,IF((Calibration!F$17&lt;AJ271)*AND(AJ271&lt;Calibration!F$19),Calibration!H$18,IF((Calibration!F$19&lt;AJ271)*AND(AJ271&lt;Calibration!F$21),Calibration!H$20,IF((Calibration!F$21&lt;AJ271)*AND(AJ271&lt;Calibration!F$23),Calibration!H$22,IF((Calibration!F$23&lt;AJ271)*AND(AJ271&lt;Calibration!F$25),Calibration!H$24,Calibration!H$26))))))))))</f>
        <v>72434.133333333346</v>
      </c>
      <c r="AO271" s="42">
        <f t="shared" si="268"/>
        <v>321.92948148148156</v>
      </c>
      <c r="AP271" s="43"/>
      <c r="AQ271" s="34">
        <f>P271/O271</f>
        <v>0</v>
      </c>
      <c r="AR271" s="45"/>
      <c r="AS271" s="47">
        <f>(((AA273+AA274)/2)-((AA271+AA272)/2))/((AA271+AA272)/2)*100</f>
        <v>23.054591538947271</v>
      </c>
      <c r="AT271" s="45"/>
      <c r="AU271" s="47"/>
      <c r="AV271" s="48"/>
      <c r="AW271" s="37"/>
      <c r="AX271" s="47"/>
      <c r="AY271" s="47"/>
      <c r="AZ271" s="49"/>
      <c r="BA271" s="47"/>
      <c r="BB271" s="47"/>
      <c r="BC271" s="50"/>
    </row>
    <row r="272" spans="1:55" ht="15" thickBot="1" x14ac:dyDescent="0.55000000000000004">
      <c r="A272" s="162"/>
      <c r="B272" s="153"/>
      <c r="C272" s="163"/>
      <c r="D272" s="153"/>
      <c r="E272" s="164"/>
      <c r="F272" s="158"/>
      <c r="G272" s="153"/>
      <c r="H272" s="153"/>
      <c r="I272" s="153"/>
      <c r="J272" s="153"/>
      <c r="K272" s="153"/>
      <c r="L272" s="153"/>
      <c r="M272" s="165"/>
      <c r="N272" s="158"/>
      <c r="O272" s="153"/>
      <c r="P272" s="153"/>
      <c r="Q272" s="153"/>
      <c r="R272" s="153"/>
      <c r="S272" s="150"/>
      <c r="T272" s="150"/>
      <c r="U272" s="150"/>
      <c r="V272" s="150"/>
      <c r="W272" s="150"/>
      <c r="X272" s="159"/>
      <c r="Y272" s="153"/>
      <c r="Z272" s="154"/>
      <c r="AA272" s="34">
        <f t="shared" si="273"/>
        <v>26.809349333333344</v>
      </c>
      <c r="AB272" s="52">
        <f t="shared" ref="AB272" si="286">AA272/Z271</f>
        <v>0.48744271515151533</v>
      </c>
      <c r="AC272" s="53"/>
      <c r="AD272" s="54">
        <v>15</v>
      </c>
      <c r="AE272" s="54">
        <v>15</v>
      </c>
      <c r="AF272" s="72">
        <v>15</v>
      </c>
      <c r="AG272" s="56"/>
      <c r="AH272" s="57">
        <f>AC272-C271</f>
        <v>0</v>
      </c>
      <c r="AI272" s="55"/>
      <c r="AJ272" s="55">
        <v>71.5</v>
      </c>
      <c r="AK272" s="58">
        <f t="shared" si="265"/>
        <v>225</v>
      </c>
      <c r="AL272" s="58">
        <f t="shared" si="266"/>
        <v>3375</v>
      </c>
      <c r="AM272" s="52">
        <f t="shared" si="267"/>
        <v>0</v>
      </c>
      <c r="AN272" s="41">
        <f>AJ272*1000*IF((Calibration!H$6&lt;AJ272)*AND(AJ272&lt;Calibration!F$7),Calibration!H$6,IF((Calibration!F$7&lt;AJ272)*AND(AJ272&lt;Calibration!F$9),Calibration!H$8,IF((Calibration!F$9&lt;AJ272)*AND(AJ272&lt;Calibration!F$11),Calibration!H$10,IF((Calibration!F$11&lt;AJ272)*AND(AJ272&lt;Calibration!F$13),Calibration!H$12,IF((Calibration!F$13&lt;AJ272)*AND(AJ272&lt;Calibration!F$15),Calibration!H$14,IF((Calibration!F$15&lt;AJ272)*AND(AJ272&lt;Calibration!F$17),Calibration!H$16,IF((Calibration!F$17&lt;AJ272)*AND(AJ272&lt;Calibration!F$19),Calibration!H$18,IF((Calibration!F$19&lt;AJ272)*AND(AJ272&lt;Calibration!F$21),Calibration!H$20,IF((Calibration!F$21&lt;AJ272)*AND(AJ272&lt;Calibration!F$23),Calibration!H$22,IF((Calibration!F$23&lt;AJ272)*AND(AJ272&lt;Calibration!F$25),Calibration!H$24,Calibration!H$26))))))))))</f>
        <v>72739.333333333343</v>
      </c>
      <c r="AO272" s="59">
        <f t="shared" si="268"/>
        <v>323.28592592592599</v>
      </c>
      <c r="AP272" s="109"/>
      <c r="AQ272" s="94">
        <f>P271/O271</f>
        <v>0</v>
      </c>
      <c r="AR272" s="62"/>
      <c r="AS272" s="64">
        <f>(((AA273+AA274)/2)-((AA271+AA272)/2))/((AA271+AA272)/2)*100</f>
        <v>23.054591538947271</v>
      </c>
      <c r="AT272" s="62"/>
      <c r="AU272" s="64"/>
      <c r="AV272" s="65"/>
      <c r="AW272" s="54"/>
      <c r="AX272" s="64"/>
      <c r="AY272" s="64"/>
      <c r="AZ272" s="66"/>
      <c r="BA272" s="64"/>
      <c r="BB272" s="64"/>
      <c r="BC272" s="67"/>
    </row>
    <row r="273" spans="1:55" ht="15" thickBot="1" x14ac:dyDescent="0.55000000000000004">
      <c r="A273" s="162"/>
      <c r="B273" s="153"/>
      <c r="C273" s="163"/>
      <c r="D273" s="153"/>
      <c r="E273" s="164"/>
      <c r="F273" s="158"/>
      <c r="G273" s="153"/>
      <c r="H273" s="153"/>
      <c r="I273" s="153"/>
      <c r="J273" s="153"/>
      <c r="K273" s="153"/>
      <c r="L273" s="153"/>
      <c r="M273" s="165"/>
      <c r="N273" s="158"/>
      <c r="O273" s="153"/>
      <c r="P273" s="153"/>
      <c r="Q273" s="153"/>
      <c r="R273" s="153"/>
      <c r="S273" s="150"/>
      <c r="T273" s="150"/>
      <c r="U273" s="150"/>
      <c r="V273" s="150"/>
      <c r="W273" s="150"/>
      <c r="X273" s="155"/>
      <c r="Y273" s="153"/>
      <c r="Z273" s="154"/>
      <c r="AA273" s="34">
        <f t="shared" si="273"/>
        <v>32.753017600000007</v>
      </c>
      <c r="AB273" s="52">
        <f t="shared" ref="AB273" si="287">AA273/Z271</f>
        <v>0.59550941090909104</v>
      </c>
      <c r="AC273" s="53"/>
      <c r="AD273" s="54">
        <v>15</v>
      </c>
      <c r="AE273" s="54">
        <v>15</v>
      </c>
      <c r="AF273" s="72">
        <v>15</v>
      </c>
      <c r="AG273" s="56"/>
      <c r="AH273" s="57">
        <f>AC273-C271</f>
        <v>0</v>
      </c>
      <c r="AI273" s="55"/>
      <c r="AJ273" s="55">
        <v>84.9</v>
      </c>
      <c r="AK273" s="58">
        <f t="shared" si="265"/>
        <v>225</v>
      </c>
      <c r="AL273" s="58">
        <f t="shared" si="266"/>
        <v>3375</v>
      </c>
      <c r="AM273" s="52">
        <f t="shared" si="267"/>
        <v>0</v>
      </c>
      <c r="AN273" s="41">
        <f>AJ273*1000*IF((Calibration!H$6&lt;AJ273)*AND(AJ273&lt;Calibration!F$7),Calibration!H$6,IF((Calibration!F$7&lt;AJ273)*AND(AJ273&lt;Calibration!F$9),Calibration!H$8,IF((Calibration!F$9&lt;AJ273)*AND(AJ273&lt;Calibration!F$11),Calibration!H$10,IF((Calibration!F$11&lt;AJ273)*AND(AJ273&lt;Calibration!F$13),Calibration!H$12,IF((Calibration!F$13&lt;AJ273)*AND(AJ273&lt;Calibration!F$15),Calibration!H$14,IF((Calibration!F$15&lt;AJ273)*AND(AJ273&lt;Calibration!F$17),Calibration!H$16,IF((Calibration!F$17&lt;AJ273)*AND(AJ273&lt;Calibration!F$19),Calibration!H$18,IF((Calibration!F$19&lt;AJ273)*AND(AJ273&lt;Calibration!F$21),Calibration!H$20,IF((Calibration!F$21&lt;AJ273)*AND(AJ273&lt;Calibration!F$23),Calibration!H$22,IF((Calibration!F$23&lt;AJ273)*AND(AJ273&lt;Calibration!F$25),Calibration!H$24,Calibration!H$26))))))))))</f>
        <v>86371.6</v>
      </c>
      <c r="AO273" s="59">
        <f t="shared" si="268"/>
        <v>383.87377777777783</v>
      </c>
      <c r="AP273" s="109"/>
      <c r="AQ273" s="94">
        <f>P271/O271</f>
        <v>0</v>
      </c>
      <c r="AR273" s="62"/>
      <c r="AS273" s="64">
        <f>(((AA273+AA274)/2)-((AA271+AA272)/2))/((AA271+AA272)/2)*100</f>
        <v>23.054591538947271</v>
      </c>
      <c r="AT273" s="62"/>
      <c r="AU273" s="64"/>
      <c r="AV273" s="65"/>
      <c r="AW273" s="54"/>
      <c r="AX273" s="64"/>
      <c r="AY273" s="64"/>
      <c r="AZ273" s="66"/>
      <c r="BA273" s="64"/>
      <c r="BB273" s="64"/>
      <c r="BC273" s="67"/>
    </row>
    <row r="274" spans="1:55" ht="15" thickBot="1" x14ac:dyDescent="0.55000000000000004">
      <c r="A274" s="167"/>
      <c r="B274" s="153"/>
      <c r="C274" s="163"/>
      <c r="D274" s="153"/>
      <c r="E274" s="164"/>
      <c r="F274" s="156"/>
      <c r="G274" s="153"/>
      <c r="H274" s="153"/>
      <c r="I274" s="153"/>
      <c r="J274" s="153"/>
      <c r="K274" s="153"/>
      <c r="L274" s="153"/>
      <c r="M274" s="165"/>
      <c r="N274" s="156"/>
      <c r="O274" s="153"/>
      <c r="P274" s="153"/>
      <c r="Q274" s="153"/>
      <c r="R274" s="153"/>
      <c r="S274" s="152"/>
      <c r="T274" s="152"/>
      <c r="U274" s="152"/>
      <c r="V274" s="152"/>
      <c r="W274" s="152"/>
      <c r="X274" s="156"/>
      <c r="Y274" s="153"/>
      <c r="Z274" s="154"/>
      <c r="AA274" s="34">
        <f t="shared" si="273"/>
        <v>33.063507733333338</v>
      </c>
      <c r="AB274" s="87">
        <f t="shared" ref="AB274" si="288">AA274/Z271</f>
        <v>0.60115468606060618</v>
      </c>
      <c r="AC274" s="70"/>
      <c r="AD274" s="71">
        <v>15</v>
      </c>
      <c r="AE274" s="71">
        <v>15</v>
      </c>
      <c r="AF274" s="72">
        <v>15</v>
      </c>
      <c r="AG274" s="73"/>
      <c r="AH274" s="74">
        <f>AH273</f>
        <v>0</v>
      </c>
      <c r="AI274" s="72"/>
      <c r="AJ274" s="72">
        <v>85.6</v>
      </c>
      <c r="AK274" s="75">
        <f t="shared" si="265"/>
        <v>225</v>
      </c>
      <c r="AL274" s="75">
        <f t="shared" si="266"/>
        <v>3375</v>
      </c>
      <c r="AM274" s="69">
        <f t="shared" si="267"/>
        <v>0</v>
      </c>
      <c r="AN274" s="41">
        <f>AJ274*1000*IF((Calibration!H$6&lt;AJ274)*AND(AJ274&lt;Calibration!F$7),Calibration!H$6,IF((Calibration!F$7&lt;AJ274)*AND(AJ274&lt;Calibration!F$9),Calibration!H$8,IF((Calibration!F$9&lt;AJ274)*AND(AJ274&lt;Calibration!F$11),Calibration!H$10,IF((Calibration!F$11&lt;AJ274)*AND(AJ274&lt;Calibration!F$13),Calibration!H$12,IF((Calibration!F$13&lt;AJ274)*AND(AJ274&lt;Calibration!F$15),Calibration!H$14,IF((Calibration!F$15&lt;AJ274)*AND(AJ274&lt;Calibration!F$17),Calibration!H$16,IF((Calibration!F$17&lt;AJ274)*AND(AJ274&lt;Calibration!F$19),Calibration!H$18,IF((Calibration!F$19&lt;AJ274)*AND(AJ274&lt;Calibration!F$21),Calibration!H$20,IF((Calibration!F$21&lt;AJ274)*AND(AJ274&lt;Calibration!F$23),Calibration!H$22,IF((Calibration!F$23&lt;AJ274)*AND(AJ274&lt;Calibration!F$25),Calibration!H$24,Calibration!H$26))))))))))</f>
        <v>87083.733333333337</v>
      </c>
      <c r="AO274" s="76">
        <f t="shared" si="268"/>
        <v>387.03881481481483</v>
      </c>
      <c r="AP274" s="88"/>
      <c r="AQ274" s="89">
        <f>P271/O271</f>
        <v>0</v>
      </c>
      <c r="AR274" s="79"/>
      <c r="AS274" s="81">
        <f>(((AA273+AA274)/2)-((AA271+AA272)/2))/((AA271+AA272)/2)*100</f>
        <v>23.054591538947271</v>
      </c>
      <c r="AT274" s="79"/>
      <c r="AU274" s="81"/>
      <c r="AV274" s="82"/>
      <c r="AW274" s="71"/>
      <c r="AX274" s="81"/>
      <c r="AY274" s="81"/>
      <c r="AZ274" s="83"/>
      <c r="BA274" s="81"/>
      <c r="BB274" s="81"/>
      <c r="BC274" s="84"/>
    </row>
    <row r="275" spans="1:55" ht="15" thickBot="1" x14ac:dyDescent="0.55000000000000004">
      <c r="A275" s="162">
        <v>69</v>
      </c>
      <c r="B275" s="156"/>
      <c r="C275" s="168"/>
      <c r="D275" s="156"/>
      <c r="E275" s="170"/>
      <c r="F275" s="158"/>
      <c r="G275" s="156"/>
      <c r="H275" s="156"/>
      <c r="I275" s="156"/>
      <c r="J275" s="156"/>
      <c r="K275" s="156"/>
      <c r="L275" s="156"/>
      <c r="M275" s="172"/>
      <c r="N275" s="158" t="s">
        <v>69</v>
      </c>
      <c r="O275" s="156">
        <v>11</v>
      </c>
      <c r="P275" s="156"/>
      <c r="Q275" s="156"/>
      <c r="R275" s="156"/>
      <c r="S275" s="150"/>
      <c r="T275" s="150"/>
      <c r="U275" s="150"/>
      <c r="V275" s="150"/>
      <c r="W275" s="150"/>
      <c r="X275" s="158"/>
      <c r="Y275" s="156"/>
      <c r="Z275" s="160">
        <f>LOOKUP(N275,$BU$4:$BU$14,$BT$4:$BT$14)</f>
        <v>35</v>
      </c>
      <c r="AA275" s="34">
        <f t="shared" si="273"/>
        <v>27.785175466666669</v>
      </c>
      <c r="AB275" s="35">
        <f t="shared" ref="AB275" si="289">AA275/Z275</f>
        <v>0.79386215619047629</v>
      </c>
      <c r="AC275" s="96"/>
      <c r="AD275" s="97">
        <v>15</v>
      </c>
      <c r="AE275" s="97">
        <v>15</v>
      </c>
      <c r="AF275" s="98">
        <v>15</v>
      </c>
      <c r="AG275" s="99"/>
      <c r="AH275" s="100">
        <f>AC275-C275</f>
        <v>0</v>
      </c>
      <c r="AI275" s="101"/>
      <c r="AJ275" s="38">
        <v>73.7</v>
      </c>
      <c r="AK275" s="102">
        <f t="shared" si="265"/>
        <v>225</v>
      </c>
      <c r="AL275" s="102">
        <f t="shared" si="266"/>
        <v>3375</v>
      </c>
      <c r="AM275" s="95">
        <f t="shared" si="267"/>
        <v>0</v>
      </c>
      <c r="AN275" s="41">
        <f>AJ275*1000*IF((Calibration!H$6&lt;AJ275)*AND(AJ275&lt;Calibration!F$7),Calibration!H$6,IF((Calibration!F$7&lt;AJ275)*AND(AJ275&lt;Calibration!F$9),Calibration!H$8,IF((Calibration!F$9&lt;AJ275)*AND(AJ275&lt;Calibration!F$11),Calibration!H$10,IF((Calibration!F$11&lt;AJ275)*AND(AJ275&lt;Calibration!F$13),Calibration!H$12,IF((Calibration!F$13&lt;AJ275)*AND(AJ275&lt;Calibration!F$15),Calibration!H$14,IF((Calibration!F$15&lt;AJ275)*AND(AJ275&lt;Calibration!F$17),Calibration!H$16,IF((Calibration!F$17&lt;AJ275)*AND(AJ275&lt;Calibration!F$19),Calibration!H$18,IF((Calibration!F$19&lt;AJ275)*AND(AJ275&lt;Calibration!F$21),Calibration!H$20,IF((Calibration!F$21&lt;AJ275)*AND(AJ275&lt;Calibration!F$23),Calibration!H$22,IF((Calibration!F$23&lt;AJ275)*AND(AJ275&lt;Calibration!F$25),Calibration!H$24,Calibration!H$26))))))))))</f>
        <v>74977.466666666674</v>
      </c>
      <c r="AO275" s="103">
        <f t="shared" si="268"/>
        <v>333.23318518518522</v>
      </c>
      <c r="AP275" s="43"/>
      <c r="AQ275" s="34">
        <f>P275/O275</f>
        <v>0</v>
      </c>
      <c r="AR275" s="104"/>
      <c r="AS275" s="105">
        <f>(((AA277+AA278)/2)-((AA275+AA276)/2))/((AA275+AA276)/2)*100</f>
        <v>23.135016520322939</v>
      </c>
      <c r="AT275" s="104"/>
      <c r="AU275" s="105"/>
      <c r="AV275" s="106"/>
      <c r="AW275" s="97"/>
      <c r="AX275" s="105"/>
      <c r="AY275" s="105"/>
      <c r="AZ275" s="107"/>
      <c r="BA275" s="105"/>
      <c r="BB275" s="105"/>
      <c r="BC275" s="108"/>
    </row>
    <row r="276" spans="1:55" ht="15" thickBot="1" x14ac:dyDescent="0.55000000000000004">
      <c r="A276" s="162"/>
      <c r="B276" s="153"/>
      <c r="C276" s="163"/>
      <c r="D276" s="153"/>
      <c r="E276" s="164"/>
      <c r="F276" s="158"/>
      <c r="G276" s="153"/>
      <c r="H276" s="153"/>
      <c r="I276" s="153"/>
      <c r="J276" s="153"/>
      <c r="K276" s="153"/>
      <c r="L276" s="153"/>
      <c r="M276" s="165"/>
      <c r="N276" s="158"/>
      <c r="O276" s="153"/>
      <c r="P276" s="153"/>
      <c r="Q276" s="153"/>
      <c r="R276" s="153"/>
      <c r="S276" s="150"/>
      <c r="T276" s="150"/>
      <c r="U276" s="150"/>
      <c r="V276" s="150"/>
      <c r="W276" s="150"/>
      <c r="X276" s="159"/>
      <c r="Y276" s="153"/>
      <c r="Z276" s="154"/>
      <c r="AA276" s="34">
        <f t="shared" si="273"/>
        <v>28.006954133333338</v>
      </c>
      <c r="AB276" s="52">
        <f t="shared" ref="AB276" si="290">AA276/Z275</f>
        <v>0.80019868952380968</v>
      </c>
      <c r="AC276" s="53"/>
      <c r="AD276" s="54">
        <v>15</v>
      </c>
      <c r="AE276" s="54">
        <v>15</v>
      </c>
      <c r="AF276" s="72">
        <v>15</v>
      </c>
      <c r="AG276" s="56"/>
      <c r="AH276" s="57">
        <f>AC276-C275</f>
        <v>0</v>
      </c>
      <c r="AI276" s="55"/>
      <c r="AJ276" s="55">
        <v>74.2</v>
      </c>
      <c r="AK276" s="58">
        <f t="shared" si="265"/>
        <v>225</v>
      </c>
      <c r="AL276" s="58">
        <f t="shared" si="266"/>
        <v>3375</v>
      </c>
      <c r="AM276" s="52">
        <f t="shared" si="267"/>
        <v>0</v>
      </c>
      <c r="AN276" s="41">
        <f>AJ276*1000*IF((Calibration!H$6&lt;AJ276)*AND(AJ276&lt;Calibration!F$7),Calibration!H$6,IF((Calibration!F$7&lt;AJ276)*AND(AJ276&lt;Calibration!F$9),Calibration!H$8,IF((Calibration!F$9&lt;AJ276)*AND(AJ276&lt;Calibration!F$11),Calibration!H$10,IF((Calibration!F$11&lt;AJ276)*AND(AJ276&lt;Calibration!F$13),Calibration!H$12,IF((Calibration!F$13&lt;AJ276)*AND(AJ276&lt;Calibration!F$15),Calibration!H$14,IF((Calibration!F$15&lt;AJ276)*AND(AJ276&lt;Calibration!F$17),Calibration!H$16,IF((Calibration!F$17&lt;AJ276)*AND(AJ276&lt;Calibration!F$19),Calibration!H$18,IF((Calibration!F$19&lt;AJ276)*AND(AJ276&lt;Calibration!F$21),Calibration!H$20,IF((Calibration!F$21&lt;AJ276)*AND(AJ276&lt;Calibration!F$23),Calibration!H$22,IF((Calibration!F$23&lt;AJ276)*AND(AJ276&lt;Calibration!F$25),Calibration!H$24,Calibration!H$26))))))))))</f>
        <v>75486.133333333346</v>
      </c>
      <c r="AO276" s="59">
        <f t="shared" si="268"/>
        <v>335.49392592592596</v>
      </c>
      <c r="AP276" s="109"/>
      <c r="AQ276" s="94">
        <f>P275/O275</f>
        <v>0</v>
      </c>
      <c r="AR276" s="62"/>
      <c r="AS276" s="64">
        <f>(((AA277+AA278)/2)-((AA275+AA276)/2))/((AA275+AA276)/2)*100</f>
        <v>23.135016520322939</v>
      </c>
      <c r="AT276" s="62"/>
      <c r="AU276" s="64"/>
      <c r="AV276" s="65"/>
      <c r="AW276" s="54"/>
      <c r="AX276" s="64"/>
      <c r="AY276" s="64"/>
      <c r="AZ276" s="66"/>
      <c r="BA276" s="64"/>
      <c r="BB276" s="64"/>
      <c r="BC276" s="67"/>
    </row>
    <row r="277" spans="1:55" ht="15" thickBot="1" x14ac:dyDescent="0.55000000000000004">
      <c r="A277" s="162"/>
      <c r="B277" s="153"/>
      <c r="C277" s="163"/>
      <c r="D277" s="153"/>
      <c r="E277" s="164"/>
      <c r="F277" s="158"/>
      <c r="G277" s="153"/>
      <c r="H277" s="153"/>
      <c r="I277" s="153"/>
      <c r="J277" s="153"/>
      <c r="K277" s="153"/>
      <c r="L277" s="153"/>
      <c r="M277" s="165"/>
      <c r="N277" s="158"/>
      <c r="O277" s="153"/>
      <c r="P277" s="153"/>
      <c r="Q277" s="153"/>
      <c r="R277" s="153"/>
      <c r="S277" s="150"/>
      <c r="T277" s="150"/>
      <c r="U277" s="150"/>
      <c r="V277" s="150"/>
      <c r="W277" s="150"/>
      <c r="X277" s="155"/>
      <c r="Y277" s="153"/>
      <c r="Z277" s="154"/>
      <c r="AA277" s="34">
        <f t="shared" si="273"/>
        <v>33.462709333333336</v>
      </c>
      <c r="AB277" s="52">
        <f t="shared" ref="AB277" si="291">AA277/Z275</f>
        <v>0.9560774095238096</v>
      </c>
      <c r="AC277" s="53"/>
      <c r="AD277" s="54">
        <v>15</v>
      </c>
      <c r="AE277" s="54">
        <v>15</v>
      </c>
      <c r="AF277" s="72">
        <v>15</v>
      </c>
      <c r="AG277" s="56"/>
      <c r="AH277" s="57">
        <f>AC277-C275</f>
        <v>0</v>
      </c>
      <c r="AI277" s="55"/>
      <c r="AJ277" s="55">
        <v>86.5</v>
      </c>
      <c r="AK277" s="58">
        <f t="shared" si="265"/>
        <v>225</v>
      </c>
      <c r="AL277" s="58">
        <f t="shared" si="266"/>
        <v>3375</v>
      </c>
      <c r="AM277" s="52">
        <f t="shared" si="267"/>
        <v>0</v>
      </c>
      <c r="AN277" s="41">
        <f>AJ277*1000*IF((Calibration!H$6&lt;AJ277)*AND(AJ277&lt;Calibration!F$7),Calibration!H$6,IF((Calibration!F$7&lt;AJ277)*AND(AJ277&lt;Calibration!F$9),Calibration!H$8,IF((Calibration!F$9&lt;AJ277)*AND(AJ277&lt;Calibration!F$11),Calibration!H$10,IF((Calibration!F$11&lt;AJ277)*AND(AJ277&lt;Calibration!F$13),Calibration!H$12,IF((Calibration!F$13&lt;AJ277)*AND(AJ277&lt;Calibration!F$15),Calibration!H$14,IF((Calibration!F$15&lt;AJ277)*AND(AJ277&lt;Calibration!F$17),Calibration!H$16,IF((Calibration!F$17&lt;AJ277)*AND(AJ277&lt;Calibration!F$19),Calibration!H$18,IF((Calibration!F$19&lt;AJ277)*AND(AJ277&lt;Calibration!F$21),Calibration!H$20,IF((Calibration!F$21&lt;AJ277)*AND(AJ277&lt;Calibration!F$23),Calibration!H$22,IF((Calibration!F$23&lt;AJ277)*AND(AJ277&lt;Calibration!F$25),Calibration!H$24,Calibration!H$26))))))))))</f>
        <v>87999.333333333343</v>
      </c>
      <c r="AO277" s="59">
        <f t="shared" si="268"/>
        <v>391.10814814814819</v>
      </c>
      <c r="AP277" s="109"/>
      <c r="AQ277" s="94">
        <f>P275/O275</f>
        <v>0</v>
      </c>
      <c r="AR277" s="62"/>
      <c r="AS277" s="64">
        <f>(((AA277+AA278)/2)-((AA275+AA276)/2))/((AA275+AA276)/2)*100</f>
        <v>23.135016520322939</v>
      </c>
      <c r="AT277" s="62"/>
      <c r="AU277" s="64"/>
      <c r="AV277" s="65"/>
      <c r="AW277" s="54"/>
      <c r="AX277" s="64"/>
      <c r="AY277" s="64"/>
      <c r="AZ277" s="66"/>
      <c r="BA277" s="64"/>
      <c r="BB277" s="64"/>
      <c r="BC277" s="67"/>
    </row>
    <row r="278" spans="1:55" ht="15" thickBot="1" x14ac:dyDescent="0.55000000000000004">
      <c r="A278" s="162"/>
      <c r="B278" s="157"/>
      <c r="C278" s="169"/>
      <c r="D278" s="157"/>
      <c r="E278" s="171"/>
      <c r="F278" s="158"/>
      <c r="G278" s="157"/>
      <c r="H278" s="157"/>
      <c r="I278" s="157"/>
      <c r="J278" s="157"/>
      <c r="K278" s="157"/>
      <c r="L278" s="157"/>
      <c r="M278" s="173"/>
      <c r="N278" s="158"/>
      <c r="O278" s="157"/>
      <c r="P278" s="157"/>
      <c r="Q278" s="157"/>
      <c r="R278" s="157"/>
      <c r="S278" s="150"/>
      <c r="T278" s="150"/>
      <c r="U278" s="150"/>
      <c r="V278" s="150"/>
      <c r="W278" s="150"/>
      <c r="X278" s="158"/>
      <c r="Y278" s="157"/>
      <c r="Z278" s="161"/>
      <c r="AA278" s="34">
        <f t="shared" si="273"/>
        <v>35.236938666666667</v>
      </c>
      <c r="AB278" s="87">
        <f t="shared" ref="AB278" si="292">AA278/Z275</f>
        <v>1.0067696761904763</v>
      </c>
      <c r="AC278" s="110"/>
      <c r="AD278" s="111">
        <v>15</v>
      </c>
      <c r="AE278" s="111">
        <v>15</v>
      </c>
      <c r="AF278" s="112">
        <v>15</v>
      </c>
      <c r="AG278" s="113"/>
      <c r="AH278" s="114">
        <f>AH277</f>
        <v>0</v>
      </c>
      <c r="AI278" s="112"/>
      <c r="AJ278" s="72">
        <v>90.5</v>
      </c>
      <c r="AK278" s="115">
        <f t="shared" si="265"/>
        <v>225</v>
      </c>
      <c r="AL278" s="115">
        <f t="shared" si="266"/>
        <v>3375</v>
      </c>
      <c r="AM278" s="116">
        <f t="shared" si="267"/>
        <v>0</v>
      </c>
      <c r="AN278" s="41">
        <f>AJ278*1000*IF((Calibration!H$6&lt;AJ278)*AND(AJ278&lt;Calibration!F$7),Calibration!H$6,IF((Calibration!F$7&lt;AJ278)*AND(AJ278&lt;Calibration!F$9),Calibration!H$8,IF((Calibration!F$9&lt;AJ278)*AND(AJ278&lt;Calibration!F$11),Calibration!H$10,IF((Calibration!F$11&lt;AJ278)*AND(AJ278&lt;Calibration!F$13),Calibration!H$12,IF((Calibration!F$13&lt;AJ278)*AND(AJ278&lt;Calibration!F$15),Calibration!H$14,IF((Calibration!F$15&lt;AJ278)*AND(AJ278&lt;Calibration!F$17),Calibration!H$16,IF((Calibration!F$17&lt;AJ278)*AND(AJ278&lt;Calibration!F$19),Calibration!H$18,IF((Calibration!F$19&lt;AJ278)*AND(AJ278&lt;Calibration!F$21),Calibration!H$20,IF((Calibration!F$21&lt;AJ278)*AND(AJ278&lt;Calibration!F$23),Calibration!H$22,IF((Calibration!F$23&lt;AJ278)*AND(AJ278&lt;Calibration!F$25),Calibration!H$24,Calibration!H$26))))))))))</f>
        <v>92068.666666666672</v>
      </c>
      <c r="AO278" s="117">
        <f t="shared" si="268"/>
        <v>409.19407407407408</v>
      </c>
      <c r="AP278" s="118"/>
      <c r="AQ278" s="119">
        <f>P275/O275</f>
        <v>0</v>
      </c>
      <c r="AR278" s="120"/>
      <c r="AS278" s="121">
        <f>(((AA277+AA278)/2)-((AA275+AA276)/2))/((AA275+AA276)/2)*100</f>
        <v>23.135016520322939</v>
      </c>
      <c r="AT278" s="120"/>
      <c r="AU278" s="121"/>
      <c r="AV278" s="122"/>
      <c r="AW278" s="111"/>
      <c r="AX278" s="121"/>
      <c r="AY278" s="121"/>
      <c r="AZ278" s="123"/>
      <c r="BA278" s="121"/>
      <c r="BB278" s="121"/>
      <c r="BC278" s="124"/>
    </row>
    <row r="279" spans="1:55" ht="15" thickBot="1" x14ac:dyDescent="0.55000000000000004">
      <c r="A279" s="166">
        <v>70</v>
      </c>
      <c r="B279" s="153"/>
      <c r="C279" s="163"/>
      <c r="D279" s="153"/>
      <c r="E279" s="164"/>
      <c r="F279" s="157"/>
      <c r="G279" s="153"/>
      <c r="H279" s="153"/>
      <c r="I279" s="153"/>
      <c r="J279" s="153"/>
      <c r="K279" s="153"/>
      <c r="L279" s="153"/>
      <c r="M279" s="165"/>
      <c r="N279" s="157" t="s">
        <v>73</v>
      </c>
      <c r="O279" s="153">
        <v>11</v>
      </c>
      <c r="P279" s="153"/>
      <c r="Q279" s="153"/>
      <c r="R279" s="153"/>
      <c r="S279" s="151"/>
      <c r="T279" s="151"/>
      <c r="U279" s="151"/>
      <c r="V279" s="151"/>
      <c r="W279" s="151"/>
      <c r="X279" s="157"/>
      <c r="Y279" s="153"/>
      <c r="Z279" s="154">
        <f>LOOKUP(N279,$BU$4:$BU$14,$BT$4:$BT$14)</f>
        <v>55</v>
      </c>
      <c r="AA279" s="34">
        <f t="shared" si="273"/>
        <v>30.934432533333339</v>
      </c>
      <c r="AB279" s="35">
        <f t="shared" ref="AB279" si="293">AA279/Z279</f>
        <v>0.56244422787878801</v>
      </c>
      <c r="AC279" s="36"/>
      <c r="AD279" s="37">
        <v>15</v>
      </c>
      <c r="AE279" s="37">
        <v>15</v>
      </c>
      <c r="AF279" s="93">
        <v>15</v>
      </c>
      <c r="AG279" s="39"/>
      <c r="AH279" s="40">
        <f>AC279-C279</f>
        <v>0</v>
      </c>
      <c r="AI279" s="38"/>
      <c r="AJ279" s="38">
        <v>80.8</v>
      </c>
      <c r="AK279" s="41">
        <f t="shared" si="265"/>
        <v>225</v>
      </c>
      <c r="AL279" s="41">
        <f t="shared" si="266"/>
        <v>3375</v>
      </c>
      <c r="AM279" s="35">
        <f t="shared" si="267"/>
        <v>0</v>
      </c>
      <c r="AN279" s="41">
        <f>AJ279*1000*IF((Calibration!H$6&lt;AJ279)*AND(AJ279&lt;Calibration!F$7),Calibration!H$6,IF((Calibration!F$7&lt;AJ279)*AND(AJ279&lt;Calibration!F$9),Calibration!H$8,IF((Calibration!F$9&lt;AJ279)*AND(AJ279&lt;Calibration!F$11),Calibration!H$10,IF((Calibration!F$11&lt;AJ279)*AND(AJ279&lt;Calibration!F$13),Calibration!H$12,IF((Calibration!F$13&lt;AJ279)*AND(AJ279&lt;Calibration!F$15),Calibration!H$14,IF((Calibration!F$15&lt;AJ279)*AND(AJ279&lt;Calibration!F$17),Calibration!H$16,IF((Calibration!F$17&lt;AJ279)*AND(AJ279&lt;Calibration!F$19),Calibration!H$18,IF((Calibration!F$19&lt;AJ279)*AND(AJ279&lt;Calibration!F$21),Calibration!H$20,IF((Calibration!F$21&lt;AJ279)*AND(AJ279&lt;Calibration!F$23),Calibration!H$22,IF((Calibration!F$23&lt;AJ279)*AND(AJ279&lt;Calibration!F$25),Calibration!H$24,Calibration!H$26))))))))))</f>
        <v>82200.53333333334</v>
      </c>
      <c r="AO279" s="42">
        <f t="shared" si="268"/>
        <v>365.33570370370376</v>
      </c>
      <c r="AP279" s="43"/>
      <c r="AQ279" s="34">
        <f>P279/O279</f>
        <v>0</v>
      </c>
      <c r="AR279" s="45"/>
      <c r="AS279" s="47">
        <f>(((AA281+AA282)/2)-((AA279+AA280)/2))/((AA279+AA280)/2)*100</f>
        <v>22.548184076614078</v>
      </c>
      <c r="AT279" s="45"/>
      <c r="AU279" s="47"/>
      <c r="AV279" s="48"/>
      <c r="AW279" s="37"/>
      <c r="AX279" s="47"/>
      <c r="AY279" s="47"/>
      <c r="AZ279" s="49"/>
      <c r="BA279" s="47"/>
      <c r="BB279" s="47"/>
      <c r="BC279" s="50"/>
    </row>
    <row r="280" spans="1:55" ht="15" thickBot="1" x14ac:dyDescent="0.55000000000000004">
      <c r="A280" s="162"/>
      <c r="B280" s="153"/>
      <c r="C280" s="163"/>
      <c r="D280" s="153"/>
      <c r="E280" s="164"/>
      <c r="F280" s="158"/>
      <c r="G280" s="153"/>
      <c r="H280" s="153"/>
      <c r="I280" s="153"/>
      <c r="J280" s="153"/>
      <c r="K280" s="153"/>
      <c r="L280" s="153"/>
      <c r="M280" s="165"/>
      <c r="N280" s="158"/>
      <c r="O280" s="153"/>
      <c r="P280" s="153"/>
      <c r="Q280" s="153"/>
      <c r="R280" s="153"/>
      <c r="S280" s="150"/>
      <c r="T280" s="150"/>
      <c r="U280" s="150"/>
      <c r="V280" s="150"/>
      <c r="W280" s="150"/>
      <c r="X280" s="159"/>
      <c r="Y280" s="153"/>
      <c r="Z280" s="154"/>
      <c r="AA280" s="34">
        <f t="shared" si="273"/>
        <v>30.047317866666667</v>
      </c>
      <c r="AB280" s="52">
        <f t="shared" ref="AB280" si="294">AA280/Z279</f>
        <v>0.54631487030303028</v>
      </c>
      <c r="AC280" s="53"/>
      <c r="AD280" s="54">
        <v>15</v>
      </c>
      <c r="AE280" s="54">
        <v>15</v>
      </c>
      <c r="AF280" s="72">
        <v>15</v>
      </c>
      <c r="AG280" s="56"/>
      <c r="AH280" s="57">
        <f>AC280-C279</f>
        <v>0</v>
      </c>
      <c r="AI280" s="55"/>
      <c r="AJ280" s="55">
        <v>78.8</v>
      </c>
      <c r="AK280" s="58">
        <f t="shared" si="265"/>
        <v>225</v>
      </c>
      <c r="AL280" s="58">
        <f t="shared" si="266"/>
        <v>3375</v>
      </c>
      <c r="AM280" s="52">
        <f t="shared" si="267"/>
        <v>0</v>
      </c>
      <c r="AN280" s="41">
        <f>AJ280*1000*IF((Calibration!H$6&lt;AJ280)*AND(AJ280&lt;Calibration!F$7),Calibration!H$6,IF((Calibration!F$7&lt;AJ280)*AND(AJ280&lt;Calibration!F$9),Calibration!H$8,IF((Calibration!F$9&lt;AJ280)*AND(AJ280&lt;Calibration!F$11),Calibration!H$10,IF((Calibration!F$11&lt;AJ280)*AND(AJ280&lt;Calibration!F$13),Calibration!H$12,IF((Calibration!F$13&lt;AJ280)*AND(AJ280&lt;Calibration!F$15),Calibration!H$14,IF((Calibration!F$15&lt;AJ280)*AND(AJ280&lt;Calibration!F$17),Calibration!H$16,IF((Calibration!F$17&lt;AJ280)*AND(AJ280&lt;Calibration!F$19),Calibration!H$18,IF((Calibration!F$19&lt;AJ280)*AND(AJ280&lt;Calibration!F$21),Calibration!H$20,IF((Calibration!F$21&lt;AJ280)*AND(AJ280&lt;Calibration!F$23),Calibration!H$22,IF((Calibration!F$23&lt;AJ280)*AND(AJ280&lt;Calibration!F$25),Calibration!H$24,Calibration!H$26))))))))))</f>
        <v>80165.866666666669</v>
      </c>
      <c r="AO280" s="59">
        <f t="shared" si="268"/>
        <v>356.29274074074073</v>
      </c>
      <c r="AP280" s="109"/>
      <c r="AQ280" s="94">
        <f>P279/O279</f>
        <v>0</v>
      </c>
      <c r="AR280" s="62"/>
      <c r="AS280" s="64">
        <f>(((AA281+AA282)/2)-((AA279+AA280)/2))/((AA279+AA280)/2)*100</f>
        <v>22.548184076614078</v>
      </c>
      <c r="AT280" s="62"/>
      <c r="AU280" s="64"/>
      <c r="AV280" s="65"/>
      <c r="AW280" s="54"/>
      <c r="AX280" s="64"/>
      <c r="AY280" s="64"/>
      <c r="AZ280" s="66"/>
      <c r="BA280" s="64"/>
      <c r="BB280" s="64"/>
      <c r="BC280" s="67"/>
    </row>
    <row r="281" spans="1:55" ht="15" thickBot="1" x14ac:dyDescent="0.55000000000000004">
      <c r="A281" s="162"/>
      <c r="B281" s="153"/>
      <c r="C281" s="163"/>
      <c r="D281" s="153"/>
      <c r="E281" s="164"/>
      <c r="F281" s="158"/>
      <c r="G281" s="153"/>
      <c r="H281" s="153"/>
      <c r="I281" s="153"/>
      <c r="J281" s="153"/>
      <c r="K281" s="153"/>
      <c r="L281" s="153"/>
      <c r="M281" s="165"/>
      <c r="N281" s="158"/>
      <c r="O281" s="153"/>
      <c r="P281" s="153"/>
      <c r="Q281" s="153"/>
      <c r="R281" s="153"/>
      <c r="S281" s="150"/>
      <c r="T281" s="150"/>
      <c r="U281" s="150"/>
      <c r="V281" s="150"/>
      <c r="W281" s="150"/>
      <c r="X281" s="155"/>
      <c r="Y281" s="153"/>
      <c r="Z281" s="154"/>
      <c r="AA281" s="34">
        <f t="shared" si="273"/>
        <v>37.632148266666675</v>
      </c>
      <c r="AB281" s="52">
        <f t="shared" ref="AB281" si="295">AA281/Z279</f>
        <v>0.68422087757575778</v>
      </c>
      <c r="AC281" s="53"/>
      <c r="AD281" s="54">
        <v>15</v>
      </c>
      <c r="AE281" s="54">
        <v>15</v>
      </c>
      <c r="AF281" s="72">
        <v>15</v>
      </c>
      <c r="AG281" s="56"/>
      <c r="AH281" s="57">
        <f>AC281-C279</f>
        <v>0</v>
      </c>
      <c r="AI281" s="55"/>
      <c r="AJ281" s="55">
        <v>95.9</v>
      </c>
      <c r="AK281" s="58">
        <f t="shared" si="265"/>
        <v>225</v>
      </c>
      <c r="AL281" s="58">
        <f t="shared" si="266"/>
        <v>3375</v>
      </c>
      <c r="AM281" s="52">
        <f t="shared" si="267"/>
        <v>0</v>
      </c>
      <c r="AN281" s="41">
        <f>AJ281*1000*IF((Calibration!H$6&lt;AJ281)*AND(AJ281&lt;Calibration!F$7),Calibration!H$6,IF((Calibration!F$7&lt;AJ281)*AND(AJ281&lt;Calibration!F$9),Calibration!H$8,IF((Calibration!F$9&lt;AJ281)*AND(AJ281&lt;Calibration!F$11),Calibration!H$10,IF((Calibration!F$11&lt;AJ281)*AND(AJ281&lt;Calibration!F$13),Calibration!H$12,IF((Calibration!F$13&lt;AJ281)*AND(AJ281&lt;Calibration!F$15),Calibration!H$14,IF((Calibration!F$15&lt;AJ281)*AND(AJ281&lt;Calibration!F$17),Calibration!H$16,IF((Calibration!F$17&lt;AJ281)*AND(AJ281&lt;Calibration!F$19),Calibration!H$18,IF((Calibration!F$19&lt;AJ281)*AND(AJ281&lt;Calibration!F$21),Calibration!H$20,IF((Calibration!F$21&lt;AJ281)*AND(AJ281&lt;Calibration!F$23),Calibration!H$22,IF((Calibration!F$23&lt;AJ281)*AND(AJ281&lt;Calibration!F$25),Calibration!H$24,Calibration!H$26))))))))))</f>
        <v>97562.266666666677</v>
      </c>
      <c r="AO281" s="59">
        <f t="shared" si="268"/>
        <v>433.61007407407413</v>
      </c>
      <c r="AP281" s="109"/>
      <c r="AQ281" s="94">
        <f>P279/O279</f>
        <v>0</v>
      </c>
      <c r="AR281" s="62"/>
      <c r="AS281" s="64">
        <f>(((AA281+AA282)/2)-((AA279+AA280)/2))/((AA279+AA280)/2)*100</f>
        <v>22.548184076614078</v>
      </c>
      <c r="AT281" s="62"/>
      <c r="AU281" s="64"/>
      <c r="AV281" s="65"/>
      <c r="AW281" s="54"/>
      <c r="AX281" s="64"/>
      <c r="AY281" s="64"/>
      <c r="AZ281" s="66"/>
      <c r="BA281" s="64"/>
      <c r="BB281" s="64"/>
      <c r="BC281" s="67"/>
    </row>
    <row r="282" spans="1:55" ht="15" thickBot="1" x14ac:dyDescent="0.55000000000000004">
      <c r="A282" s="167"/>
      <c r="B282" s="153"/>
      <c r="C282" s="163"/>
      <c r="D282" s="153"/>
      <c r="E282" s="164"/>
      <c r="F282" s="156"/>
      <c r="G282" s="153"/>
      <c r="H282" s="153"/>
      <c r="I282" s="153"/>
      <c r="J282" s="153"/>
      <c r="K282" s="153"/>
      <c r="L282" s="153"/>
      <c r="M282" s="165"/>
      <c r="N282" s="156"/>
      <c r="O282" s="153"/>
      <c r="P282" s="153"/>
      <c r="Q282" s="153"/>
      <c r="R282" s="153"/>
      <c r="S282" s="152"/>
      <c r="T282" s="152"/>
      <c r="U282" s="152"/>
      <c r="V282" s="152"/>
      <c r="W282" s="152"/>
      <c r="X282" s="156"/>
      <c r="Y282" s="153"/>
      <c r="Z282" s="154"/>
      <c r="AA282" s="34">
        <f t="shared" si="273"/>
        <v>37.099879466666671</v>
      </c>
      <c r="AB282" s="87">
        <f t="shared" ref="AB282" si="296">AA282/Z279</f>
        <v>0.6745432630303031</v>
      </c>
      <c r="AC282" s="70"/>
      <c r="AD282" s="71">
        <v>15</v>
      </c>
      <c r="AE282" s="71">
        <v>15</v>
      </c>
      <c r="AF282" s="72">
        <v>15</v>
      </c>
      <c r="AG282" s="73"/>
      <c r="AH282" s="74">
        <f>AH281</f>
        <v>0</v>
      </c>
      <c r="AI282" s="72"/>
      <c r="AJ282" s="72">
        <v>94.7</v>
      </c>
      <c r="AK282" s="75">
        <f t="shared" si="265"/>
        <v>225</v>
      </c>
      <c r="AL282" s="75">
        <f t="shared" si="266"/>
        <v>3375</v>
      </c>
      <c r="AM282" s="69">
        <f t="shared" si="267"/>
        <v>0</v>
      </c>
      <c r="AN282" s="41">
        <f>AJ282*1000*IF((Calibration!H$6&lt;AJ282)*AND(AJ282&lt;Calibration!F$7),Calibration!H$6,IF((Calibration!F$7&lt;AJ282)*AND(AJ282&lt;Calibration!F$9),Calibration!H$8,IF((Calibration!F$9&lt;AJ282)*AND(AJ282&lt;Calibration!F$11),Calibration!H$10,IF((Calibration!F$11&lt;AJ282)*AND(AJ282&lt;Calibration!F$13),Calibration!H$12,IF((Calibration!F$13&lt;AJ282)*AND(AJ282&lt;Calibration!F$15),Calibration!H$14,IF((Calibration!F$15&lt;AJ282)*AND(AJ282&lt;Calibration!F$17),Calibration!H$16,IF((Calibration!F$17&lt;AJ282)*AND(AJ282&lt;Calibration!F$19),Calibration!H$18,IF((Calibration!F$19&lt;AJ282)*AND(AJ282&lt;Calibration!F$21),Calibration!H$20,IF((Calibration!F$21&lt;AJ282)*AND(AJ282&lt;Calibration!F$23),Calibration!H$22,IF((Calibration!F$23&lt;AJ282)*AND(AJ282&lt;Calibration!F$25),Calibration!H$24,Calibration!H$26))))))))))</f>
        <v>96341.466666666674</v>
      </c>
      <c r="AO282" s="76">
        <f t="shared" si="268"/>
        <v>428.18429629629634</v>
      </c>
      <c r="AP282" s="88"/>
      <c r="AQ282" s="89">
        <f>P279/O279</f>
        <v>0</v>
      </c>
      <c r="AR282" s="79"/>
      <c r="AS282" s="81">
        <f>(((AA281+AA282)/2)-((AA279+AA280)/2))/((AA279+AA280)/2)*100</f>
        <v>22.548184076614078</v>
      </c>
      <c r="AT282" s="79"/>
      <c r="AU282" s="81"/>
      <c r="AV282" s="82"/>
      <c r="AW282" s="71"/>
      <c r="AX282" s="81"/>
      <c r="AY282" s="81"/>
      <c r="AZ282" s="83"/>
      <c r="BA282" s="81"/>
      <c r="BB282" s="81"/>
      <c r="BC282" s="84"/>
    </row>
    <row r="283" spans="1:55" ht="15" thickBot="1" x14ac:dyDescent="0.55000000000000004">
      <c r="A283" s="162">
        <v>71</v>
      </c>
      <c r="B283" s="156"/>
      <c r="C283" s="168"/>
      <c r="D283" s="156"/>
      <c r="E283" s="170"/>
      <c r="F283" s="158"/>
      <c r="G283" s="156"/>
      <c r="H283" s="156"/>
      <c r="I283" s="156"/>
      <c r="J283" s="156"/>
      <c r="K283" s="156"/>
      <c r="L283" s="156"/>
      <c r="M283" s="172"/>
      <c r="N283" s="158" t="s">
        <v>70</v>
      </c>
      <c r="O283" s="156">
        <v>11</v>
      </c>
      <c r="P283" s="156"/>
      <c r="Q283" s="156"/>
      <c r="R283" s="156"/>
      <c r="S283" s="150"/>
      <c r="T283" s="150"/>
      <c r="U283" s="150"/>
      <c r="V283" s="150"/>
      <c r="W283" s="150"/>
      <c r="X283" s="158"/>
      <c r="Y283" s="156"/>
      <c r="Z283" s="160">
        <f>LOOKUP(N283,$BU$4:$BU$14,$BT$4:$BT$14)</f>
        <v>40</v>
      </c>
      <c r="AA283" s="34">
        <f t="shared" si="273"/>
        <v>26.676282133333345</v>
      </c>
      <c r="AB283" s="35">
        <f t="shared" ref="AB283" si="297">AA283/Z283</f>
        <v>0.66690705333333367</v>
      </c>
      <c r="AC283" s="96"/>
      <c r="AD283" s="97">
        <v>15</v>
      </c>
      <c r="AE283" s="97">
        <v>15</v>
      </c>
      <c r="AF283" s="98">
        <v>15</v>
      </c>
      <c r="AG283" s="99"/>
      <c r="AH283" s="100">
        <f>AC283-C283</f>
        <v>0</v>
      </c>
      <c r="AI283" s="101"/>
      <c r="AJ283" s="38">
        <v>71.2</v>
      </c>
      <c r="AK283" s="102">
        <f t="shared" si="265"/>
        <v>225</v>
      </c>
      <c r="AL283" s="102">
        <f t="shared" si="266"/>
        <v>3375</v>
      </c>
      <c r="AM283" s="95">
        <f t="shared" si="267"/>
        <v>0</v>
      </c>
      <c r="AN283" s="41">
        <f>AJ283*1000*IF((Calibration!H$6&lt;AJ283)*AND(AJ283&lt;Calibration!F$7),Calibration!H$6,IF((Calibration!F$7&lt;AJ283)*AND(AJ283&lt;Calibration!F$9),Calibration!H$8,IF((Calibration!F$9&lt;AJ283)*AND(AJ283&lt;Calibration!F$11),Calibration!H$10,IF((Calibration!F$11&lt;AJ283)*AND(AJ283&lt;Calibration!F$13),Calibration!H$12,IF((Calibration!F$13&lt;AJ283)*AND(AJ283&lt;Calibration!F$15),Calibration!H$14,IF((Calibration!F$15&lt;AJ283)*AND(AJ283&lt;Calibration!F$17),Calibration!H$16,IF((Calibration!F$17&lt;AJ283)*AND(AJ283&lt;Calibration!F$19),Calibration!H$18,IF((Calibration!F$19&lt;AJ283)*AND(AJ283&lt;Calibration!F$21),Calibration!H$20,IF((Calibration!F$21&lt;AJ283)*AND(AJ283&lt;Calibration!F$23),Calibration!H$22,IF((Calibration!F$23&lt;AJ283)*AND(AJ283&lt;Calibration!F$25),Calibration!H$24,Calibration!H$26))))))))))</f>
        <v>72434.133333333346</v>
      </c>
      <c r="AO283" s="103">
        <f t="shared" si="268"/>
        <v>321.92948148148156</v>
      </c>
      <c r="AP283" s="43"/>
      <c r="AQ283" s="34">
        <f>P283/O283</f>
        <v>0</v>
      </c>
      <c r="AR283" s="104"/>
      <c r="AS283" s="105">
        <f>(((AA285+AA286)/2)-((AA283+AA284)/2))/((AA283+AA284)/2)*100</f>
        <v>23.054591538947271</v>
      </c>
      <c r="AT283" s="104"/>
      <c r="AU283" s="105"/>
      <c r="AV283" s="106"/>
      <c r="AW283" s="97"/>
      <c r="AX283" s="105"/>
      <c r="AY283" s="105"/>
      <c r="AZ283" s="107"/>
      <c r="BA283" s="105"/>
      <c r="BB283" s="105"/>
      <c r="BC283" s="108"/>
    </row>
    <row r="284" spans="1:55" ht="15" thickBot="1" x14ac:dyDescent="0.55000000000000004">
      <c r="A284" s="162"/>
      <c r="B284" s="153"/>
      <c r="C284" s="163"/>
      <c r="D284" s="153"/>
      <c r="E284" s="164"/>
      <c r="F284" s="158"/>
      <c r="G284" s="153"/>
      <c r="H284" s="153"/>
      <c r="I284" s="153"/>
      <c r="J284" s="153"/>
      <c r="K284" s="153"/>
      <c r="L284" s="153"/>
      <c r="M284" s="165"/>
      <c r="N284" s="158"/>
      <c r="O284" s="153"/>
      <c r="P284" s="153"/>
      <c r="Q284" s="153"/>
      <c r="R284" s="153"/>
      <c r="S284" s="150"/>
      <c r="T284" s="150"/>
      <c r="U284" s="150"/>
      <c r="V284" s="150"/>
      <c r="W284" s="150"/>
      <c r="X284" s="159"/>
      <c r="Y284" s="153"/>
      <c r="Z284" s="154"/>
      <c r="AA284" s="34">
        <f t="shared" si="273"/>
        <v>26.809349333333344</v>
      </c>
      <c r="AB284" s="52">
        <f t="shared" ref="AB284" si="298">AA284/Z283</f>
        <v>0.67023373333333358</v>
      </c>
      <c r="AC284" s="53"/>
      <c r="AD284" s="54">
        <v>15</v>
      </c>
      <c r="AE284" s="54">
        <v>15</v>
      </c>
      <c r="AF284" s="72">
        <v>15</v>
      </c>
      <c r="AG284" s="56"/>
      <c r="AH284" s="57">
        <f>AC284-C283</f>
        <v>0</v>
      </c>
      <c r="AI284" s="55"/>
      <c r="AJ284" s="55">
        <v>71.5</v>
      </c>
      <c r="AK284" s="58">
        <f t="shared" si="265"/>
        <v>225</v>
      </c>
      <c r="AL284" s="58">
        <f t="shared" si="266"/>
        <v>3375</v>
      </c>
      <c r="AM284" s="52">
        <f t="shared" si="267"/>
        <v>0</v>
      </c>
      <c r="AN284" s="41">
        <f>AJ284*1000*IF((Calibration!H$6&lt;AJ284)*AND(AJ284&lt;Calibration!F$7),Calibration!H$6,IF((Calibration!F$7&lt;AJ284)*AND(AJ284&lt;Calibration!F$9),Calibration!H$8,IF((Calibration!F$9&lt;AJ284)*AND(AJ284&lt;Calibration!F$11),Calibration!H$10,IF((Calibration!F$11&lt;AJ284)*AND(AJ284&lt;Calibration!F$13),Calibration!H$12,IF((Calibration!F$13&lt;AJ284)*AND(AJ284&lt;Calibration!F$15),Calibration!H$14,IF((Calibration!F$15&lt;AJ284)*AND(AJ284&lt;Calibration!F$17),Calibration!H$16,IF((Calibration!F$17&lt;AJ284)*AND(AJ284&lt;Calibration!F$19),Calibration!H$18,IF((Calibration!F$19&lt;AJ284)*AND(AJ284&lt;Calibration!F$21),Calibration!H$20,IF((Calibration!F$21&lt;AJ284)*AND(AJ284&lt;Calibration!F$23),Calibration!H$22,IF((Calibration!F$23&lt;AJ284)*AND(AJ284&lt;Calibration!F$25),Calibration!H$24,Calibration!H$26))))))))))</f>
        <v>72739.333333333343</v>
      </c>
      <c r="AO284" s="59">
        <f t="shared" si="268"/>
        <v>323.28592592592599</v>
      </c>
      <c r="AP284" s="118"/>
      <c r="AQ284" s="94">
        <f>P283/O283</f>
        <v>0</v>
      </c>
      <c r="AR284" s="62"/>
      <c r="AS284" s="64">
        <f>(((AA285+AA286)/2)-((AA283+AA284)/2))/((AA283+AA284)/2)*100</f>
        <v>23.054591538947271</v>
      </c>
      <c r="AT284" s="62"/>
      <c r="AU284" s="64"/>
      <c r="AV284" s="65"/>
      <c r="AW284" s="54"/>
      <c r="AX284" s="64"/>
      <c r="AY284" s="64"/>
      <c r="AZ284" s="66"/>
      <c r="BA284" s="64"/>
      <c r="BB284" s="64"/>
      <c r="BC284" s="67"/>
    </row>
    <row r="285" spans="1:55" ht="15" thickBot="1" x14ac:dyDescent="0.55000000000000004">
      <c r="A285" s="162"/>
      <c r="B285" s="153"/>
      <c r="C285" s="163"/>
      <c r="D285" s="153"/>
      <c r="E285" s="164"/>
      <c r="F285" s="158"/>
      <c r="G285" s="153"/>
      <c r="H285" s="153"/>
      <c r="I285" s="153"/>
      <c r="J285" s="153"/>
      <c r="K285" s="153"/>
      <c r="L285" s="153"/>
      <c r="M285" s="165"/>
      <c r="N285" s="158"/>
      <c r="O285" s="153"/>
      <c r="P285" s="153"/>
      <c r="Q285" s="153"/>
      <c r="R285" s="153"/>
      <c r="S285" s="150"/>
      <c r="T285" s="150"/>
      <c r="U285" s="150"/>
      <c r="V285" s="150"/>
      <c r="W285" s="150"/>
      <c r="X285" s="155"/>
      <c r="Y285" s="153"/>
      <c r="Z285" s="154"/>
      <c r="AA285" s="34">
        <f t="shared" si="273"/>
        <v>32.753017600000007</v>
      </c>
      <c r="AB285" s="52">
        <f t="shared" ref="AB285" si="299">AA285/Z283</f>
        <v>0.81882544000000013</v>
      </c>
      <c r="AC285" s="53"/>
      <c r="AD285" s="54">
        <v>15</v>
      </c>
      <c r="AE285" s="54">
        <v>15</v>
      </c>
      <c r="AF285" s="72">
        <v>15</v>
      </c>
      <c r="AG285" s="56"/>
      <c r="AH285" s="57">
        <f>AC285-C283</f>
        <v>0</v>
      </c>
      <c r="AI285" s="55"/>
      <c r="AJ285" s="55">
        <v>84.9</v>
      </c>
      <c r="AK285" s="58">
        <f t="shared" si="265"/>
        <v>225</v>
      </c>
      <c r="AL285" s="58">
        <f t="shared" si="266"/>
        <v>3375</v>
      </c>
      <c r="AM285" s="52">
        <f t="shared" si="267"/>
        <v>0</v>
      </c>
      <c r="AN285" s="41">
        <f>AJ285*1000*IF((Calibration!H$6&lt;AJ285)*AND(AJ285&lt;Calibration!F$7),Calibration!H$6,IF((Calibration!F$7&lt;AJ285)*AND(AJ285&lt;Calibration!F$9),Calibration!H$8,IF((Calibration!F$9&lt;AJ285)*AND(AJ285&lt;Calibration!F$11),Calibration!H$10,IF((Calibration!F$11&lt;AJ285)*AND(AJ285&lt;Calibration!F$13),Calibration!H$12,IF((Calibration!F$13&lt;AJ285)*AND(AJ285&lt;Calibration!F$15),Calibration!H$14,IF((Calibration!F$15&lt;AJ285)*AND(AJ285&lt;Calibration!F$17),Calibration!H$16,IF((Calibration!F$17&lt;AJ285)*AND(AJ285&lt;Calibration!F$19),Calibration!H$18,IF((Calibration!F$19&lt;AJ285)*AND(AJ285&lt;Calibration!F$21),Calibration!H$20,IF((Calibration!F$21&lt;AJ285)*AND(AJ285&lt;Calibration!F$23),Calibration!H$22,IF((Calibration!F$23&lt;AJ285)*AND(AJ285&lt;Calibration!F$25),Calibration!H$24,Calibration!H$26))))))))))</f>
        <v>86371.6</v>
      </c>
      <c r="AO285" s="59">
        <f t="shared" si="268"/>
        <v>383.87377777777783</v>
      </c>
      <c r="AP285" s="109"/>
      <c r="AQ285" s="94">
        <f>P283/O283</f>
        <v>0</v>
      </c>
      <c r="AR285" s="62"/>
      <c r="AS285" s="64">
        <f>(((AA285+AA286)/2)-((AA283+AA284)/2))/((AA283+AA284)/2)*100</f>
        <v>23.054591538947271</v>
      </c>
      <c r="AT285" s="62"/>
      <c r="AU285" s="64"/>
      <c r="AV285" s="65"/>
      <c r="AW285" s="54"/>
      <c r="AX285" s="64"/>
      <c r="AY285" s="64"/>
      <c r="AZ285" s="66"/>
      <c r="BA285" s="64"/>
      <c r="BB285" s="64"/>
      <c r="BC285" s="67"/>
    </row>
    <row r="286" spans="1:55" ht="15" thickBot="1" x14ac:dyDescent="0.55000000000000004">
      <c r="A286" s="162"/>
      <c r="B286" s="157"/>
      <c r="C286" s="169"/>
      <c r="D286" s="157"/>
      <c r="E286" s="171"/>
      <c r="F286" s="158"/>
      <c r="G286" s="157"/>
      <c r="H286" s="157"/>
      <c r="I286" s="157"/>
      <c r="J286" s="157"/>
      <c r="K286" s="157"/>
      <c r="L286" s="157"/>
      <c r="M286" s="173"/>
      <c r="N286" s="158"/>
      <c r="O286" s="157"/>
      <c r="P286" s="157"/>
      <c r="Q286" s="157"/>
      <c r="R286" s="157"/>
      <c r="S286" s="150"/>
      <c r="T286" s="150"/>
      <c r="U286" s="150"/>
      <c r="V286" s="150"/>
      <c r="W286" s="150"/>
      <c r="X286" s="158"/>
      <c r="Y286" s="157"/>
      <c r="Z286" s="161"/>
      <c r="AA286" s="34">
        <f t="shared" si="273"/>
        <v>33.063507733333338</v>
      </c>
      <c r="AB286" s="87">
        <f t="shared" ref="AB286" si="300">AA286/Z283</f>
        <v>0.82658769333333348</v>
      </c>
      <c r="AC286" s="110"/>
      <c r="AD286" s="111">
        <v>15</v>
      </c>
      <c r="AE286" s="111">
        <v>15</v>
      </c>
      <c r="AF286" s="112">
        <v>15</v>
      </c>
      <c r="AG286" s="113"/>
      <c r="AH286" s="114">
        <f>AH285</f>
        <v>0</v>
      </c>
      <c r="AI286" s="112"/>
      <c r="AJ286" s="72">
        <v>85.6</v>
      </c>
      <c r="AK286" s="115">
        <f t="shared" si="265"/>
        <v>225</v>
      </c>
      <c r="AL286" s="115">
        <f t="shared" si="266"/>
        <v>3375</v>
      </c>
      <c r="AM286" s="116">
        <f t="shared" si="267"/>
        <v>0</v>
      </c>
      <c r="AN286" s="41">
        <f>AJ286*1000*IF((Calibration!H$6&lt;AJ286)*AND(AJ286&lt;Calibration!F$7),Calibration!H$6,IF((Calibration!F$7&lt;AJ286)*AND(AJ286&lt;Calibration!F$9),Calibration!H$8,IF((Calibration!F$9&lt;AJ286)*AND(AJ286&lt;Calibration!F$11),Calibration!H$10,IF((Calibration!F$11&lt;AJ286)*AND(AJ286&lt;Calibration!F$13),Calibration!H$12,IF((Calibration!F$13&lt;AJ286)*AND(AJ286&lt;Calibration!F$15),Calibration!H$14,IF((Calibration!F$15&lt;AJ286)*AND(AJ286&lt;Calibration!F$17),Calibration!H$16,IF((Calibration!F$17&lt;AJ286)*AND(AJ286&lt;Calibration!F$19),Calibration!H$18,IF((Calibration!F$19&lt;AJ286)*AND(AJ286&lt;Calibration!F$21),Calibration!H$20,IF((Calibration!F$21&lt;AJ286)*AND(AJ286&lt;Calibration!F$23),Calibration!H$22,IF((Calibration!F$23&lt;AJ286)*AND(AJ286&lt;Calibration!F$25),Calibration!H$24,Calibration!H$26))))))))))</f>
        <v>87083.733333333337</v>
      </c>
      <c r="AO286" s="117">
        <f t="shared" si="268"/>
        <v>387.03881481481483</v>
      </c>
      <c r="AP286" s="118"/>
      <c r="AQ286" s="119">
        <f>P283/O283</f>
        <v>0</v>
      </c>
      <c r="AR286" s="120"/>
      <c r="AS286" s="121">
        <f>(((AA285+AA286)/2)-((AA283+AA284)/2))/((AA283+AA284)/2)*100</f>
        <v>23.054591538947271</v>
      </c>
      <c r="AT286" s="120"/>
      <c r="AU286" s="121"/>
      <c r="AV286" s="122"/>
      <c r="AW286" s="111"/>
      <c r="AX286" s="121"/>
      <c r="AY286" s="121"/>
      <c r="AZ286" s="123"/>
      <c r="BA286" s="121"/>
      <c r="BB286" s="121"/>
      <c r="BC286" s="124"/>
    </row>
    <row r="287" spans="1:55" ht="15" thickBot="1" x14ac:dyDescent="0.55000000000000004">
      <c r="A287" s="166">
        <v>72</v>
      </c>
      <c r="B287" s="153"/>
      <c r="C287" s="163"/>
      <c r="D287" s="153"/>
      <c r="E287" s="164"/>
      <c r="F287" s="157"/>
      <c r="G287" s="153"/>
      <c r="H287" s="153"/>
      <c r="I287" s="153"/>
      <c r="J287" s="153"/>
      <c r="K287" s="153"/>
      <c r="L287" s="153"/>
      <c r="M287" s="165"/>
      <c r="N287" s="157" t="s">
        <v>70</v>
      </c>
      <c r="O287" s="153">
        <v>11</v>
      </c>
      <c r="P287" s="153"/>
      <c r="Q287" s="153"/>
      <c r="R287" s="153"/>
      <c r="S287" s="151"/>
      <c r="T287" s="151"/>
      <c r="U287" s="151"/>
      <c r="V287" s="151"/>
      <c r="W287" s="151"/>
      <c r="X287" s="157"/>
      <c r="Y287" s="153"/>
      <c r="Z287" s="154">
        <f>LOOKUP(N287,$BU$4:$BU$14,$BT$4:$BT$14)</f>
        <v>40</v>
      </c>
      <c r="AA287" s="34">
        <f t="shared" si="273"/>
        <v>27.785175466666669</v>
      </c>
      <c r="AB287" s="35">
        <f t="shared" ref="AB287" si="301">AA287/Z287</f>
        <v>0.69462938666666674</v>
      </c>
      <c r="AC287" s="36"/>
      <c r="AD287" s="37">
        <v>15</v>
      </c>
      <c r="AE287" s="37">
        <v>15</v>
      </c>
      <c r="AF287" s="93">
        <v>15</v>
      </c>
      <c r="AG287" s="39"/>
      <c r="AH287" s="40">
        <f>AC287-C287</f>
        <v>0</v>
      </c>
      <c r="AI287" s="38"/>
      <c r="AJ287" s="38">
        <v>73.7</v>
      </c>
      <c r="AK287" s="41">
        <f t="shared" si="265"/>
        <v>225</v>
      </c>
      <c r="AL287" s="41">
        <f t="shared" si="266"/>
        <v>3375</v>
      </c>
      <c r="AM287" s="35">
        <f t="shared" si="267"/>
        <v>0</v>
      </c>
      <c r="AN287" s="41">
        <f>AJ287*1000*IF((Calibration!H$6&lt;AJ287)*AND(AJ287&lt;Calibration!F$7),Calibration!H$6,IF((Calibration!F$7&lt;AJ287)*AND(AJ287&lt;Calibration!F$9),Calibration!H$8,IF((Calibration!F$9&lt;AJ287)*AND(AJ287&lt;Calibration!F$11),Calibration!H$10,IF((Calibration!F$11&lt;AJ287)*AND(AJ287&lt;Calibration!F$13),Calibration!H$12,IF((Calibration!F$13&lt;AJ287)*AND(AJ287&lt;Calibration!F$15),Calibration!H$14,IF((Calibration!F$15&lt;AJ287)*AND(AJ287&lt;Calibration!F$17),Calibration!H$16,IF((Calibration!F$17&lt;AJ287)*AND(AJ287&lt;Calibration!F$19),Calibration!H$18,IF((Calibration!F$19&lt;AJ287)*AND(AJ287&lt;Calibration!F$21),Calibration!H$20,IF((Calibration!F$21&lt;AJ287)*AND(AJ287&lt;Calibration!F$23),Calibration!H$22,IF((Calibration!F$23&lt;AJ287)*AND(AJ287&lt;Calibration!F$25),Calibration!H$24,Calibration!H$26))))))))))</f>
        <v>74977.466666666674</v>
      </c>
      <c r="AO287" s="42">
        <f t="shared" si="268"/>
        <v>333.23318518518522</v>
      </c>
      <c r="AP287" s="43"/>
      <c r="AQ287" s="34">
        <f>P287/O287</f>
        <v>0</v>
      </c>
      <c r="AR287" s="45"/>
      <c r="AS287" s="47">
        <f>(((AA289+AA290)/2)-((AA287+AA288)/2))/((AA287+AA288)/2)*100</f>
        <v>23.135016520322939</v>
      </c>
      <c r="AT287" s="45"/>
      <c r="AU287" s="47"/>
      <c r="AV287" s="48"/>
      <c r="AW287" s="37"/>
      <c r="AX287" s="47"/>
      <c r="AY287" s="47"/>
      <c r="AZ287" s="49"/>
      <c r="BA287" s="47"/>
      <c r="BB287" s="47"/>
      <c r="BC287" s="50"/>
    </row>
    <row r="288" spans="1:55" ht="15" thickBot="1" x14ac:dyDescent="0.55000000000000004">
      <c r="A288" s="162"/>
      <c r="B288" s="153"/>
      <c r="C288" s="163"/>
      <c r="D288" s="153"/>
      <c r="E288" s="164"/>
      <c r="F288" s="158"/>
      <c r="G288" s="153"/>
      <c r="H288" s="153"/>
      <c r="I288" s="153"/>
      <c r="J288" s="153"/>
      <c r="K288" s="153"/>
      <c r="L288" s="153"/>
      <c r="M288" s="165"/>
      <c r="N288" s="158"/>
      <c r="O288" s="153"/>
      <c r="P288" s="153"/>
      <c r="Q288" s="153"/>
      <c r="R288" s="153"/>
      <c r="S288" s="150"/>
      <c r="T288" s="150"/>
      <c r="U288" s="150"/>
      <c r="V288" s="150"/>
      <c r="W288" s="150"/>
      <c r="X288" s="159"/>
      <c r="Y288" s="153"/>
      <c r="Z288" s="154"/>
      <c r="AA288" s="34">
        <f t="shared" si="273"/>
        <v>28.006954133333338</v>
      </c>
      <c r="AB288" s="52">
        <f t="shared" ref="AB288" si="302">AA288/Z287</f>
        <v>0.70017385333333348</v>
      </c>
      <c r="AC288" s="53"/>
      <c r="AD288" s="54">
        <v>15</v>
      </c>
      <c r="AE288" s="54">
        <v>15</v>
      </c>
      <c r="AF288" s="72">
        <v>15</v>
      </c>
      <c r="AG288" s="56"/>
      <c r="AH288" s="57">
        <f>AC288-C287</f>
        <v>0</v>
      </c>
      <c r="AI288" s="55"/>
      <c r="AJ288" s="55">
        <v>74.2</v>
      </c>
      <c r="AK288" s="58">
        <f t="shared" si="265"/>
        <v>225</v>
      </c>
      <c r="AL288" s="58">
        <f t="shared" si="266"/>
        <v>3375</v>
      </c>
      <c r="AM288" s="52">
        <f t="shared" si="267"/>
        <v>0</v>
      </c>
      <c r="AN288" s="41">
        <f>AJ288*1000*IF((Calibration!H$6&lt;AJ288)*AND(AJ288&lt;Calibration!F$7),Calibration!H$6,IF((Calibration!F$7&lt;AJ288)*AND(AJ288&lt;Calibration!F$9),Calibration!H$8,IF((Calibration!F$9&lt;AJ288)*AND(AJ288&lt;Calibration!F$11),Calibration!H$10,IF((Calibration!F$11&lt;AJ288)*AND(AJ288&lt;Calibration!F$13),Calibration!H$12,IF((Calibration!F$13&lt;AJ288)*AND(AJ288&lt;Calibration!F$15),Calibration!H$14,IF((Calibration!F$15&lt;AJ288)*AND(AJ288&lt;Calibration!F$17),Calibration!H$16,IF((Calibration!F$17&lt;AJ288)*AND(AJ288&lt;Calibration!F$19),Calibration!H$18,IF((Calibration!F$19&lt;AJ288)*AND(AJ288&lt;Calibration!F$21),Calibration!H$20,IF((Calibration!F$21&lt;AJ288)*AND(AJ288&lt;Calibration!F$23),Calibration!H$22,IF((Calibration!F$23&lt;AJ288)*AND(AJ288&lt;Calibration!F$25),Calibration!H$24,Calibration!H$26))))))))))</f>
        <v>75486.133333333346</v>
      </c>
      <c r="AO288" s="59">
        <f t="shared" si="268"/>
        <v>335.49392592592596</v>
      </c>
      <c r="AP288" s="60"/>
      <c r="AQ288" s="94">
        <f>P287/O287</f>
        <v>0</v>
      </c>
      <c r="AR288" s="62"/>
      <c r="AS288" s="64">
        <f>(((AA289+AA290)/2)-((AA287+AA288)/2))/((AA287+AA288)/2)*100</f>
        <v>23.135016520322939</v>
      </c>
      <c r="AT288" s="62"/>
      <c r="AU288" s="64"/>
      <c r="AV288" s="65"/>
      <c r="AW288" s="54"/>
      <c r="AX288" s="64"/>
      <c r="AY288" s="64"/>
      <c r="AZ288" s="66"/>
      <c r="BA288" s="64"/>
      <c r="BB288" s="64"/>
      <c r="BC288" s="67"/>
    </row>
    <row r="289" spans="1:55" ht="15" thickBot="1" x14ac:dyDescent="0.55000000000000004">
      <c r="A289" s="162"/>
      <c r="B289" s="153"/>
      <c r="C289" s="163"/>
      <c r="D289" s="153"/>
      <c r="E289" s="164"/>
      <c r="F289" s="158"/>
      <c r="G289" s="153"/>
      <c r="H289" s="153"/>
      <c r="I289" s="153"/>
      <c r="J289" s="153"/>
      <c r="K289" s="153"/>
      <c r="L289" s="153"/>
      <c r="M289" s="165"/>
      <c r="N289" s="158"/>
      <c r="O289" s="153"/>
      <c r="P289" s="153"/>
      <c r="Q289" s="153"/>
      <c r="R289" s="153"/>
      <c r="S289" s="150"/>
      <c r="T289" s="150"/>
      <c r="U289" s="150"/>
      <c r="V289" s="150"/>
      <c r="W289" s="150"/>
      <c r="X289" s="155"/>
      <c r="Y289" s="153"/>
      <c r="Z289" s="154"/>
      <c r="AA289" s="34">
        <f t="shared" si="273"/>
        <v>33.462709333333336</v>
      </c>
      <c r="AB289" s="52">
        <f t="shared" ref="AB289" si="303">AA289/Z287</f>
        <v>0.83656773333333345</v>
      </c>
      <c r="AC289" s="53"/>
      <c r="AD289" s="54">
        <v>15</v>
      </c>
      <c r="AE289" s="54">
        <v>15</v>
      </c>
      <c r="AF289" s="72">
        <v>15</v>
      </c>
      <c r="AG289" s="56"/>
      <c r="AH289" s="57">
        <f>AC289-C287</f>
        <v>0</v>
      </c>
      <c r="AI289" s="55"/>
      <c r="AJ289" s="55">
        <v>86.5</v>
      </c>
      <c r="AK289" s="58">
        <f t="shared" si="265"/>
        <v>225</v>
      </c>
      <c r="AL289" s="58">
        <f t="shared" si="266"/>
        <v>3375</v>
      </c>
      <c r="AM289" s="52">
        <f t="shared" si="267"/>
        <v>0</v>
      </c>
      <c r="AN289" s="41">
        <f>AJ289*1000*IF((Calibration!H$6&lt;AJ289)*AND(AJ289&lt;Calibration!F$7),Calibration!H$6,IF((Calibration!F$7&lt;AJ289)*AND(AJ289&lt;Calibration!F$9),Calibration!H$8,IF((Calibration!F$9&lt;AJ289)*AND(AJ289&lt;Calibration!F$11),Calibration!H$10,IF((Calibration!F$11&lt;AJ289)*AND(AJ289&lt;Calibration!F$13),Calibration!H$12,IF((Calibration!F$13&lt;AJ289)*AND(AJ289&lt;Calibration!F$15),Calibration!H$14,IF((Calibration!F$15&lt;AJ289)*AND(AJ289&lt;Calibration!F$17),Calibration!H$16,IF((Calibration!F$17&lt;AJ289)*AND(AJ289&lt;Calibration!F$19),Calibration!H$18,IF((Calibration!F$19&lt;AJ289)*AND(AJ289&lt;Calibration!F$21),Calibration!H$20,IF((Calibration!F$21&lt;AJ289)*AND(AJ289&lt;Calibration!F$23),Calibration!H$22,IF((Calibration!F$23&lt;AJ289)*AND(AJ289&lt;Calibration!F$25),Calibration!H$24,Calibration!H$26))))))))))</f>
        <v>87999.333333333343</v>
      </c>
      <c r="AO289" s="59">
        <f t="shared" si="268"/>
        <v>391.10814814814819</v>
      </c>
      <c r="AP289" s="109"/>
      <c r="AQ289" s="94">
        <f>P287/O287</f>
        <v>0</v>
      </c>
      <c r="AR289" s="62"/>
      <c r="AS289" s="64">
        <f>(((AA289+AA290)/2)-((AA287+AA288)/2))/((AA287+AA288)/2)*100</f>
        <v>23.135016520322939</v>
      </c>
      <c r="AT289" s="62"/>
      <c r="AU289" s="64"/>
      <c r="AV289" s="65"/>
      <c r="AW289" s="54"/>
      <c r="AX289" s="64"/>
      <c r="AY289" s="64"/>
      <c r="AZ289" s="66"/>
      <c r="BA289" s="64"/>
      <c r="BB289" s="64"/>
      <c r="BC289" s="67"/>
    </row>
    <row r="290" spans="1:55" ht="15" thickBot="1" x14ac:dyDescent="0.55000000000000004">
      <c r="A290" s="167"/>
      <c r="B290" s="153"/>
      <c r="C290" s="163"/>
      <c r="D290" s="153"/>
      <c r="E290" s="164"/>
      <c r="F290" s="156"/>
      <c r="G290" s="153"/>
      <c r="H290" s="153"/>
      <c r="I290" s="153"/>
      <c r="J290" s="153"/>
      <c r="K290" s="153"/>
      <c r="L290" s="153"/>
      <c r="M290" s="165"/>
      <c r="N290" s="156"/>
      <c r="O290" s="153"/>
      <c r="P290" s="153"/>
      <c r="Q290" s="153"/>
      <c r="R290" s="153"/>
      <c r="S290" s="152"/>
      <c r="T290" s="152"/>
      <c r="U290" s="152"/>
      <c r="V290" s="152"/>
      <c r="W290" s="152"/>
      <c r="X290" s="156"/>
      <c r="Y290" s="153"/>
      <c r="Z290" s="154"/>
      <c r="AA290" s="34">
        <f t="shared" si="273"/>
        <v>35.236938666666667</v>
      </c>
      <c r="AB290" s="87">
        <f t="shared" ref="AB290" si="304">AA290/Z287</f>
        <v>0.88092346666666665</v>
      </c>
      <c r="AC290" s="70"/>
      <c r="AD290" s="71">
        <v>15</v>
      </c>
      <c r="AE290" s="71">
        <v>15</v>
      </c>
      <c r="AF290" s="72">
        <v>15</v>
      </c>
      <c r="AG290" s="73"/>
      <c r="AH290" s="74">
        <f>AH289</f>
        <v>0</v>
      </c>
      <c r="AI290" s="72"/>
      <c r="AJ290" s="72">
        <v>90.5</v>
      </c>
      <c r="AK290" s="75">
        <f t="shared" si="265"/>
        <v>225</v>
      </c>
      <c r="AL290" s="75">
        <f t="shared" si="266"/>
        <v>3375</v>
      </c>
      <c r="AM290" s="69">
        <f t="shared" si="267"/>
        <v>0</v>
      </c>
      <c r="AN290" s="41">
        <f>AJ290*1000*IF((Calibration!H$6&lt;AJ290)*AND(AJ290&lt;Calibration!F$7),Calibration!H$6,IF((Calibration!F$7&lt;AJ290)*AND(AJ290&lt;Calibration!F$9),Calibration!H$8,IF((Calibration!F$9&lt;AJ290)*AND(AJ290&lt;Calibration!F$11),Calibration!H$10,IF((Calibration!F$11&lt;AJ290)*AND(AJ290&lt;Calibration!F$13),Calibration!H$12,IF((Calibration!F$13&lt;AJ290)*AND(AJ290&lt;Calibration!F$15),Calibration!H$14,IF((Calibration!F$15&lt;AJ290)*AND(AJ290&lt;Calibration!F$17),Calibration!H$16,IF((Calibration!F$17&lt;AJ290)*AND(AJ290&lt;Calibration!F$19),Calibration!H$18,IF((Calibration!F$19&lt;AJ290)*AND(AJ290&lt;Calibration!F$21),Calibration!H$20,IF((Calibration!F$21&lt;AJ290)*AND(AJ290&lt;Calibration!F$23),Calibration!H$22,IF((Calibration!F$23&lt;AJ290)*AND(AJ290&lt;Calibration!F$25),Calibration!H$24,Calibration!H$26))))))))))</f>
        <v>92068.666666666672</v>
      </c>
      <c r="AO290" s="76">
        <f t="shared" si="268"/>
        <v>409.19407407407408</v>
      </c>
      <c r="AP290" s="88"/>
      <c r="AQ290" s="89">
        <f>P287/O287</f>
        <v>0</v>
      </c>
      <c r="AR290" s="79"/>
      <c r="AS290" s="81">
        <f>(((AA289+AA290)/2)-((AA287+AA288)/2))/((AA287+AA288)/2)*100</f>
        <v>23.135016520322939</v>
      </c>
      <c r="AT290" s="79"/>
      <c r="AU290" s="81"/>
      <c r="AV290" s="82"/>
      <c r="AW290" s="71"/>
      <c r="AX290" s="81"/>
      <c r="AY290" s="81"/>
      <c r="AZ290" s="83"/>
      <c r="BA290" s="81"/>
      <c r="BB290" s="81"/>
      <c r="BC290" s="84"/>
    </row>
    <row r="291" spans="1:55" ht="15" thickBot="1" x14ac:dyDescent="0.55000000000000004">
      <c r="A291" s="162">
        <v>73</v>
      </c>
      <c r="B291" s="156"/>
      <c r="C291" s="168"/>
      <c r="D291" s="156"/>
      <c r="E291" s="170"/>
      <c r="F291" s="158"/>
      <c r="G291" s="156"/>
      <c r="H291" s="156"/>
      <c r="I291" s="156"/>
      <c r="J291" s="156"/>
      <c r="K291" s="156"/>
      <c r="L291" s="156"/>
      <c r="M291" s="172"/>
      <c r="N291" s="158" t="s">
        <v>3</v>
      </c>
      <c r="O291" s="156">
        <v>11</v>
      </c>
      <c r="P291" s="156"/>
      <c r="Q291" s="156"/>
      <c r="R291" s="156"/>
      <c r="S291" s="150"/>
      <c r="T291" s="150"/>
      <c r="U291" s="150"/>
      <c r="V291" s="150"/>
      <c r="W291" s="150"/>
      <c r="X291" s="158"/>
      <c r="Y291" s="156"/>
      <c r="Z291" s="160">
        <f>LOOKUP(N291,$BU$4:$BU$14,$BT$4:$BT$14)</f>
        <v>30</v>
      </c>
      <c r="AA291" s="34">
        <f t="shared" si="273"/>
        <v>30.934432533333339</v>
      </c>
      <c r="AB291" s="35">
        <f t="shared" ref="AB291" si="305">AA291/Z291</f>
        <v>1.0311477511111113</v>
      </c>
      <c r="AC291" s="96"/>
      <c r="AD291" s="97">
        <v>15</v>
      </c>
      <c r="AE291" s="97">
        <v>15</v>
      </c>
      <c r="AF291" s="98">
        <v>15</v>
      </c>
      <c r="AG291" s="99"/>
      <c r="AH291" s="100">
        <f>AC291-C291</f>
        <v>0</v>
      </c>
      <c r="AI291" s="101"/>
      <c r="AJ291" s="38">
        <v>80.8</v>
      </c>
      <c r="AK291" s="102">
        <f t="shared" si="265"/>
        <v>225</v>
      </c>
      <c r="AL291" s="102">
        <f t="shared" si="266"/>
        <v>3375</v>
      </c>
      <c r="AM291" s="95">
        <f t="shared" si="267"/>
        <v>0</v>
      </c>
      <c r="AN291" s="41">
        <f>AJ291*1000*IF((Calibration!H$6&lt;AJ291)*AND(AJ291&lt;Calibration!F$7),Calibration!H$6,IF((Calibration!F$7&lt;AJ291)*AND(AJ291&lt;Calibration!F$9),Calibration!H$8,IF((Calibration!F$9&lt;AJ291)*AND(AJ291&lt;Calibration!F$11),Calibration!H$10,IF((Calibration!F$11&lt;AJ291)*AND(AJ291&lt;Calibration!F$13),Calibration!H$12,IF((Calibration!F$13&lt;AJ291)*AND(AJ291&lt;Calibration!F$15),Calibration!H$14,IF((Calibration!F$15&lt;AJ291)*AND(AJ291&lt;Calibration!F$17),Calibration!H$16,IF((Calibration!F$17&lt;AJ291)*AND(AJ291&lt;Calibration!F$19),Calibration!H$18,IF((Calibration!F$19&lt;AJ291)*AND(AJ291&lt;Calibration!F$21),Calibration!H$20,IF((Calibration!F$21&lt;AJ291)*AND(AJ291&lt;Calibration!F$23),Calibration!H$22,IF((Calibration!F$23&lt;AJ291)*AND(AJ291&lt;Calibration!F$25),Calibration!H$24,Calibration!H$26))))))))))</f>
        <v>82200.53333333334</v>
      </c>
      <c r="AO291" s="103">
        <f t="shared" si="268"/>
        <v>365.33570370370376</v>
      </c>
      <c r="AP291" s="43"/>
      <c r="AQ291" s="119">
        <f>P291/O291</f>
        <v>0</v>
      </c>
      <c r="AR291" s="104"/>
      <c r="AS291" s="105">
        <f>(((AA293+AA294)/2)-((AA291+AA292)/2))/((AA291+AA292)/2)*100</f>
        <v>22.548184076614078</v>
      </c>
      <c r="AT291" s="104"/>
      <c r="AU291" s="105"/>
      <c r="AV291" s="106"/>
      <c r="AW291" s="97"/>
      <c r="AX291" s="105"/>
      <c r="AY291" s="105"/>
      <c r="AZ291" s="107"/>
      <c r="BA291" s="105"/>
      <c r="BB291" s="105"/>
      <c r="BC291" s="108"/>
    </row>
    <row r="292" spans="1:55" ht="15" thickBot="1" x14ac:dyDescent="0.55000000000000004">
      <c r="A292" s="162"/>
      <c r="B292" s="153"/>
      <c r="C292" s="163"/>
      <c r="D292" s="153"/>
      <c r="E292" s="164"/>
      <c r="F292" s="158"/>
      <c r="G292" s="153"/>
      <c r="H292" s="153"/>
      <c r="I292" s="153"/>
      <c r="J292" s="153"/>
      <c r="K292" s="153"/>
      <c r="L292" s="153"/>
      <c r="M292" s="165"/>
      <c r="N292" s="158"/>
      <c r="O292" s="153"/>
      <c r="P292" s="153"/>
      <c r="Q292" s="153"/>
      <c r="R292" s="153"/>
      <c r="S292" s="150"/>
      <c r="T292" s="150"/>
      <c r="U292" s="150"/>
      <c r="V292" s="150"/>
      <c r="W292" s="150"/>
      <c r="X292" s="159"/>
      <c r="Y292" s="153"/>
      <c r="Z292" s="154"/>
      <c r="AA292" s="34">
        <f t="shared" si="273"/>
        <v>30.047317866666667</v>
      </c>
      <c r="AB292" s="52">
        <f t="shared" ref="AB292" si="306">AA292/Z291</f>
        <v>1.0015772622222223</v>
      </c>
      <c r="AC292" s="53"/>
      <c r="AD292" s="54">
        <v>15</v>
      </c>
      <c r="AE292" s="54">
        <v>15</v>
      </c>
      <c r="AF292" s="72">
        <v>15</v>
      </c>
      <c r="AG292" s="56"/>
      <c r="AH292" s="57">
        <f>AC292-C291</f>
        <v>0</v>
      </c>
      <c r="AI292" s="55"/>
      <c r="AJ292" s="55">
        <v>78.8</v>
      </c>
      <c r="AK292" s="58">
        <f t="shared" si="265"/>
        <v>225</v>
      </c>
      <c r="AL292" s="58">
        <f t="shared" si="266"/>
        <v>3375</v>
      </c>
      <c r="AM292" s="52">
        <f t="shared" si="267"/>
        <v>0</v>
      </c>
      <c r="AN292" s="41">
        <f>AJ292*1000*IF((Calibration!H$6&lt;AJ292)*AND(AJ292&lt;Calibration!F$7),Calibration!H$6,IF((Calibration!F$7&lt;AJ292)*AND(AJ292&lt;Calibration!F$9),Calibration!H$8,IF((Calibration!F$9&lt;AJ292)*AND(AJ292&lt;Calibration!F$11),Calibration!H$10,IF((Calibration!F$11&lt;AJ292)*AND(AJ292&lt;Calibration!F$13),Calibration!H$12,IF((Calibration!F$13&lt;AJ292)*AND(AJ292&lt;Calibration!F$15),Calibration!H$14,IF((Calibration!F$15&lt;AJ292)*AND(AJ292&lt;Calibration!F$17),Calibration!H$16,IF((Calibration!F$17&lt;AJ292)*AND(AJ292&lt;Calibration!F$19),Calibration!H$18,IF((Calibration!F$19&lt;AJ292)*AND(AJ292&lt;Calibration!F$21),Calibration!H$20,IF((Calibration!F$21&lt;AJ292)*AND(AJ292&lt;Calibration!F$23),Calibration!H$22,IF((Calibration!F$23&lt;AJ292)*AND(AJ292&lt;Calibration!F$25),Calibration!H$24,Calibration!H$26))))))))))</f>
        <v>80165.866666666669</v>
      </c>
      <c r="AO292" s="59">
        <f t="shared" si="268"/>
        <v>356.29274074074073</v>
      </c>
      <c r="AP292" s="109"/>
      <c r="AQ292" s="94">
        <f>P291/O291</f>
        <v>0</v>
      </c>
      <c r="AR292" s="62"/>
      <c r="AS292" s="64">
        <f>(((AA293+AA294)/2)-((AA291+AA292)/2))/((AA291+AA292)/2)*100</f>
        <v>22.548184076614078</v>
      </c>
      <c r="AT292" s="62"/>
      <c r="AU292" s="64"/>
      <c r="AV292" s="65"/>
      <c r="AW292" s="54"/>
      <c r="AX292" s="64"/>
      <c r="AY292" s="64"/>
      <c r="AZ292" s="66"/>
      <c r="BA292" s="64"/>
      <c r="BB292" s="64"/>
      <c r="BC292" s="67"/>
    </row>
    <row r="293" spans="1:55" ht="15" thickBot="1" x14ac:dyDescent="0.55000000000000004">
      <c r="A293" s="162"/>
      <c r="B293" s="153"/>
      <c r="C293" s="163"/>
      <c r="D293" s="153"/>
      <c r="E293" s="164"/>
      <c r="F293" s="158"/>
      <c r="G293" s="153"/>
      <c r="H293" s="153"/>
      <c r="I293" s="153"/>
      <c r="J293" s="153"/>
      <c r="K293" s="153"/>
      <c r="L293" s="153"/>
      <c r="M293" s="165"/>
      <c r="N293" s="158"/>
      <c r="O293" s="153"/>
      <c r="P293" s="153"/>
      <c r="Q293" s="153"/>
      <c r="R293" s="153"/>
      <c r="S293" s="150"/>
      <c r="T293" s="150"/>
      <c r="U293" s="150"/>
      <c r="V293" s="150"/>
      <c r="W293" s="150"/>
      <c r="X293" s="155"/>
      <c r="Y293" s="153"/>
      <c r="Z293" s="154"/>
      <c r="AA293" s="34">
        <f t="shared" si="273"/>
        <v>37.632148266666675</v>
      </c>
      <c r="AB293" s="52">
        <f t="shared" ref="AB293" si="307">AA293/Z291</f>
        <v>1.2544049422222225</v>
      </c>
      <c r="AC293" s="53"/>
      <c r="AD293" s="54">
        <v>15</v>
      </c>
      <c r="AE293" s="54">
        <v>15</v>
      </c>
      <c r="AF293" s="72">
        <v>15</v>
      </c>
      <c r="AG293" s="56"/>
      <c r="AH293" s="57">
        <f>AC293-C291</f>
        <v>0</v>
      </c>
      <c r="AI293" s="55"/>
      <c r="AJ293" s="55">
        <v>95.9</v>
      </c>
      <c r="AK293" s="58">
        <f t="shared" si="265"/>
        <v>225</v>
      </c>
      <c r="AL293" s="58">
        <f t="shared" si="266"/>
        <v>3375</v>
      </c>
      <c r="AM293" s="52">
        <f t="shared" si="267"/>
        <v>0</v>
      </c>
      <c r="AN293" s="41">
        <f>AJ293*1000*IF((Calibration!H$6&lt;AJ293)*AND(AJ293&lt;Calibration!F$7),Calibration!H$6,IF((Calibration!F$7&lt;AJ293)*AND(AJ293&lt;Calibration!F$9),Calibration!H$8,IF((Calibration!F$9&lt;AJ293)*AND(AJ293&lt;Calibration!F$11),Calibration!H$10,IF((Calibration!F$11&lt;AJ293)*AND(AJ293&lt;Calibration!F$13),Calibration!H$12,IF((Calibration!F$13&lt;AJ293)*AND(AJ293&lt;Calibration!F$15),Calibration!H$14,IF((Calibration!F$15&lt;AJ293)*AND(AJ293&lt;Calibration!F$17),Calibration!H$16,IF((Calibration!F$17&lt;AJ293)*AND(AJ293&lt;Calibration!F$19),Calibration!H$18,IF((Calibration!F$19&lt;AJ293)*AND(AJ293&lt;Calibration!F$21),Calibration!H$20,IF((Calibration!F$21&lt;AJ293)*AND(AJ293&lt;Calibration!F$23),Calibration!H$22,IF((Calibration!F$23&lt;AJ293)*AND(AJ293&lt;Calibration!F$25),Calibration!H$24,Calibration!H$26))))))))))</f>
        <v>97562.266666666677</v>
      </c>
      <c r="AO293" s="59">
        <f t="shared" si="268"/>
        <v>433.61007407407413</v>
      </c>
      <c r="AP293" s="109"/>
      <c r="AQ293" s="94">
        <f>P291/O291</f>
        <v>0</v>
      </c>
      <c r="AR293" s="62"/>
      <c r="AS293" s="64">
        <f>(((AA293+AA294)/2)-((AA291+AA292)/2))/((AA291+AA292)/2)*100</f>
        <v>22.548184076614078</v>
      </c>
      <c r="AT293" s="62"/>
      <c r="AU293" s="64"/>
      <c r="AV293" s="65"/>
      <c r="AW293" s="54"/>
      <c r="AX293" s="64"/>
      <c r="AY293" s="64"/>
      <c r="AZ293" s="66"/>
      <c r="BA293" s="64"/>
      <c r="BB293" s="64"/>
      <c r="BC293" s="67"/>
    </row>
    <row r="294" spans="1:55" ht="15" thickBot="1" x14ac:dyDescent="0.55000000000000004">
      <c r="A294" s="162"/>
      <c r="B294" s="157"/>
      <c r="C294" s="169"/>
      <c r="D294" s="157"/>
      <c r="E294" s="171"/>
      <c r="F294" s="158"/>
      <c r="G294" s="157"/>
      <c r="H294" s="157"/>
      <c r="I294" s="157"/>
      <c r="J294" s="157"/>
      <c r="K294" s="157"/>
      <c r="L294" s="157"/>
      <c r="M294" s="173"/>
      <c r="N294" s="158"/>
      <c r="O294" s="157"/>
      <c r="P294" s="157"/>
      <c r="Q294" s="157"/>
      <c r="R294" s="157"/>
      <c r="S294" s="150"/>
      <c r="T294" s="150"/>
      <c r="U294" s="150"/>
      <c r="V294" s="150"/>
      <c r="W294" s="150"/>
      <c r="X294" s="158"/>
      <c r="Y294" s="157"/>
      <c r="Z294" s="161"/>
      <c r="AA294" s="34">
        <f t="shared" si="273"/>
        <v>37.099879466666671</v>
      </c>
      <c r="AB294" s="87">
        <f t="shared" ref="AB294" si="308">AA294/Z291</f>
        <v>1.236662648888889</v>
      </c>
      <c r="AC294" s="110"/>
      <c r="AD294" s="111">
        <v>15</v>
      </c>
      <c r="AE294" s="111">
        <v>15</v>
      </c>
      <c r="AF294" s="112">
        <v>15</v>
      </c>
      <c r="AG294" s="113"/>
      <c r="AH294" s="114">
        <f>AH293</f>
        <v>0</v>
      </c>
      <c r="AI294" s="112"/>
      <c r="AJ294" s="72">
        <v>94.7</v>
      </c>
      <c r="AK294" s="115">
        <f t="shared" si="265"/>
        <v>225</v>
      </c>
      <c r="AL294" s="115">
        <f t="shared" si="266"/>
        <v>3375</v>
      </c>
      <c r="AM294" s="116">
        <f t="shared" si="267"/>
        <v>0</v>
      </c>
      <c r="AN294" s="41">
        <f>AJ294*1000*IF((Calibration!H$6&lt;AJ294)*AND(AJ294&lt;Calibration!F$7),Calibration!H$6,IF((Calibration!F$7&lt;AJ294)*AND(AJ294&lt;Calibration!F$9),Calibration!H$8,IF((Calibration!F$9&lt;AJ294)*AND(AJ294&lt;Calibration!F$11),Calibration!H$10,IF((Calibration!F$11&lt;AJ294)*AND(AJ294&lt;Calibration!F$13),Calibration!H$12,IF((Calibration!F$13&lt;AJ294)*AND(AJ294&lt;Calibration!F$15),Calibration!H$14,IF((Calibration!F$15&lt;AJ294)*AND(AJ294&lt;Calibration!F$17),Calibration!H$16,IF((Calibration!F$17&lt;AJ294)*AND(AJ294&lt;Calibration!F$19),Calibration!H$18,IF((Calibration!F$19&lt;AJ294)*AND(AJ294&lt;Calibration!F$21),Calibration!H$20,IF((Calibration!F$21&lt;AJ294)*AND(AJ294&lt;Calibration!F$23),Calibration!H$22,IF((Calibration!F$23&lt;AJ294)*AND(AJ294&lt;Calibration!F$25),Calibration!H$24,Calibration!H$26))))))))))</f>
        <v>96341.466666666674</v>
      </c>
      <c r="AO294" s="117">
        <f t="shared" si="268"/>
        <v>428.18429629629634</v>
      </c>
      <c r="AP294" s="118"/>
      <c r="AQ294" s="119">
        <f>P291/O291</f>
        <v>0</v>
      </c>
      <c r="AR294" s="120"/>
      <c r="AS294" s="121">
        <f>(((AA293+AA294)/2)-((AA291+AA292)/2))/((AA291+AA292)/2)*100</f>
        <v>22.548184076614078</v>
      </c>
      <c r="AT294" s="120"/>
      <c r="AU294" s="121"/>
      <c r="AV294" s="122"/>
      <c r="AW294" s="111"/>
      <c r="AX294" s="121"/>
      <c r="AY294" s="121"/>
      <c r="AZ294" s="123"/>
      <c r="BA294" s="121"/>
      <c r="BB294" s="121"/>
      <c r="BC294" s="124"/>
    </row>
    <row r="295" spans="1:55" ht="15" thickBot="1" x14ac:dyDescent="0.55000000000000004">
      <c r="A295" s="166">
        <v>74</v>
      </c>
      <c r="B295" s="153"/>
      <c r="C295" s="163"/>
      <c r="D295" s="153"/>
      <c r="E295" s="164"/>
      <c r="F295" s="157"/>
      <c r="G295" s="153"/>
      <c r="H295" s="153"/>
      <c r="I295" s="153"/>
      <c r="J295" s="153"/>
      <c r="K295" s="153"/>
      <c r="L295" s="153"/>
      <c r="M295" s="165"/>
      <c r="N295" s="157" t="s">
        <v>3</v>
      </c>
      <c r="O295" s="153">
        <v>11</v>
      </c>
      <c r="P295" s="153"/>
      <c r="Q295" s="153"/>
      <c r="R295" s="153"/>
      <c r="S295" s="151"/>
      <c r="T295" s="151"/>
      <c r="U295" s="151"/>
      <c r="V295" s="151"/>
      <c r="W295" s="151"/>
      <c r="X295" s="157"/>
      <c r="Y295" s="153"/>
      <c r="Z295" s="154">
        <f>LOOKUP(N295,$BU$4:$BU$14,$BT$4:$BT$14)</f>
        <v>30</v>
      </c>
      <c r="AA295" s="34">
        <f t="shared" si="273"/>
        <v>26.676282133333345</v>
      </c>
      <c r="AB295" s="35">
        <f t="shared" ref="AB295" si="309">AA295/Z295</f>
        <v>0.88920940444444485</v>
      </c>
      <c r="AC295" s="36"/>
      <c r="AD295" s="37">
        <v>15</v>
      </c>
      <c r="AE295" s="37">
        <v>15</v>
      </c>
      <c r="AF295" s="93">
        <v>15</v>
      </c>
      <c r="AG295" s="39"/>
      <c r="AH295" s="40">
        <f>AC295-C295</f>
        <v>0</v>
      </c>
      <c r="AI295" s="38"/>
      <c r="AJ295" s="38">
        <v>71.2</v>
      </c>
      <c r="AK295" s="41">
        <f t="shared" si="265"/>
        <v>225</v>
      </c>
      <c r="AL295" s="41">
        <f t="shared" si="266"/>
        <v>3375</v>
      </c>
      <c r="AM295" s="35">
        <f t="shared" si="267"/>
        <v>0</v>
      </c>
      <c r="AN295" s="41">
        <f>AJ295*1000*IF((Calibration!H$6&lt;AJ295)*AND(AJ295&lt;Calibration!F$7),Calibration!H$6,IF((Calibration!F$7&lt;AJ295)*AND(AJ295&lt;Calibration!F$9),Calibration!H$8,IF((Calibration!F$9&lt;AJ295)*AND(AJ295&lt;Calibration!F$11),Calibration!H$10,IF((Calibration!F$11&lt;AJ295)*AND(AJ295&lt;Calibration!F$13),Calibration!H$12,IF((Calibration!F$13&lt;AJ295)*AND(AJ295&lt;Calibration!F$15),Calibration!H$14,IF((Calibration!F$15&lt;AJ295)*AND(AJ295&lt;Calibration!F$17),Calibration!H$16,IF((Calibration!F$17&lt;AJ295)*AND(AJ295&lt;Calibration!F$19),Calibration!H$18,IF((Calibration!F$19&lt;AJ295)*AND(AJ295&lt;Calibration!F$21),Calibration!H$20,IF((Calibration!F$21&lt;AJ295)*AND(AJ295&lt;Calibration!F$23),Calibration!H$22,IF((Calibration!F$23&lt;AJ295)*AND(AJ295&lt;Calibration!F$25),Calibration!H$24,Calibration!H$26))))))))))</f>
        <v>72434.133333333346</v>
      </c>
      <c r="AO295" s="42">
        <f t="shared" si="268"/>
        <v>321.92948148148156</v>
      </c>
      <c r="AP295" s="43"/>
      <c r="AQ295" s="34">
        <f>P295/O295</f>
        <v>0</v>
      </c>
      <c r="AR295" s="45"/>
      <c r="AS295" s="47">
        <f>(((AA297+AA298)/2)-((AA295+AA296)/2))/((AA295+AA296)/2)*100</f>
        <v>23.054591538947271</v>
      </c>
      <c r="AT295" s="45"/>
      <c r="AU295" s="47"/>
      <c r="AV295" s="48"/>
      <c r="AW295" s="37"/>
      <c r="AX295" s="47"/>
      <c r="AY295" s="47"/>
      <c r="AZ295" s="49"/>
      <c r="BA295" s="47"/>
      <c r="BB295" s="47"/>
      <c r="BC295" s="50"/>
    </row>
    <row r="296" spans="1:55" ht="15" thickBot="1" x14ac:dyDescent="0.55000000000000004">
      <c r="A296" s="162"/>
      <c r="B296" s="153"/>
      <c r="C296" s="163"/>
      <c r="D296" s="153"/>
      <c r="E296" s="164"/>
      <c r="F296" s="158"/>
      <c r="G296" s="153"/>
      <c r="H296" s="153"/>
      <c r="I296" s="153"/>
      <c r="J296" s="153"/>
      <c r="K296" s="153"/>
      <c r="L296" s="153"/>
      <c r="M296" s="165"/>
      <c r="N296" s="158"/>
      <c r="O296" s="153"/>
      <c r="P296" s="153"/>
      <c r="Q296" s="153"/>
      <c r="R296" s="153"/>
      <c r="S296" s="150"/>
      <c r="T296" s="150"/>
      <c r="U296" s="150"/>
      <c r="V296" s="150"/>
      <c r="W296" s="150"/>
      <c r="X296" s="159"/>
      <c r="Y296" s="153"/>
      <c r="Z296" s="154"/>
      <c r="AA296" s="34">
        <f t="shared" si="273"/>
        <v>26.809349333333344</v>
      </c>
      <c r="AB296" s="52">
        <f t="shared" ref="AB296" si="310">AA296/Z295</f>
        <v>0.89364497777777818</v>
      </c>
      <c r="AC296" s="53"/>
      <c r="AD296" s="54">
        <v>15</v>
      </c>
      <c r="AE296" s="54">
        <v>15</v>
      </c>
      <c r="AF296" s="72">
        <v>15</v>
      </c>
      <c r="AG296" s="56"/>
      <c r="AH296" s="57">
        <f>AC296-C295</f>
        <v>0</v>
      </c>
      <c r="AI296" s="55"/>
      <c r="AJ296" s="55">
        <v>71.5</v>
      </c>
      <c r="AK296" s="58">
        <f t="shared" si="265"/>
        <v>225</v>
      </c>
      <c r="AL296" s="58">
        <f t="shared" si="266"/>
        <v>3375</v>
      </c>
      <c r="AM296" s="52">
        <f t="shared" si="267"/>
        <v>0</v>
      </c>
      <c r="AN296" s="41">
        <f>AJ296*1000*IF((Calibration!H$6&lt;AJ296)*AND(AJ296&lt;Calibration!F$7),Calibration!H$6,IF((Calibration!F$7&lt;AJ296)*AND(AJ296&lt;Calibration!F$9),Calibration!H$8,IF((Calibration!F$9&lt;AJ296)*AND(AJ296&lt;Calibration!F$11),Calibration!H$10,IF((Calibration!F$11&lt;AJ296)*AND(AJ296&lt;Calibration!F$13),Calibration!H$12,IF((Calibration!F$13&lt;AJ296)*AND(AJ296&lt;Calibration!F$15),Calibration!H$14,IF((Calibration!F$15&lt;AJ296)*AND(AJ296&lt;Calibration!F$17),Calibration!H$16,IF((Calibration!F$17&lt;AJ296)*AND(AJ296&lt;Calibration!F$19),Calibration!H$18,IF((Calibration!F$19&lt;AJ296)*AND(AJ296&lt;Calibration!F$21),Calibration!H$20,IF((Calibration!F$21&lt;AJ296)*AND(AJ296&lt;Calibration!F$23),Calibration!H$22,IF((Calibration!F$23&lt;AJ296)*AND(AJ296&lt;Calibration!F$25),Calibration!H$24,Calibration!H$26))))))))))</f>
        <v>72739.333333333343</v>
      </c>
      <c r="AO296" s="59">
        <f t="shared" si="268"/>
        <v>323.28592592592599</v>
      </c>
      <c r="AP296" s="118"/>
      <c r="AQ296" s="94">
        <f>P295/O295</f>
        <v>0</v>
      </c>
      <c r="AR296" s="62"/>
      <c r="AS296" s="64">
        <f>(((AA297+AA298)/2)-((AA295+AA296)/2))/((AA295+AA296)/2)*100</f>
        <v>23.054591538947271</v>
      </c>
      <c r="AT296" s="62"/>
      <c r="AU296" s="64"/>
      <c r="AV296" s="65"/>
      <c r="AW296" s="54"/>
      <c r="AX296" s="64"/>
      <c r="AY296" s="64"/>
      <c r="AZ296" s="66"/>
      <c r="BA296" s="64"/>
      <c r="BB296" s="64"/>
      <c r="BC296" s="67"/>
    </row>
    <row r="297" spans="1:55" ht="15" thickBot="1" x14ac:dyDescent="0.55000000000000004">
      <c r="A297" s="162"/>
      <c r="B297" s="153"/>
      <c r="C297" s="163"/>
      <c r="D297" s="153"/>
      <c r="E297" s="164"/>
      <c r="F297" s="158"/>
      <c r="G297" s="153"/>
      <c r="H297" s="153"/>
      <c r="I297" s="153"/>
      <c r="J297" s="153"/>
      <c r="K297" s="153"/>
      <c r="L297" s="153"/>
      <c r="M297" s="165"/>
      <c r="N297" s="158"/>
      <c r="O297" s="153"/>
      <c r="P297" s="153"/>
      <c r="Q297" s="153"/>
      <c r="R297" s="153"/>
      <c r="S297" s="150"/>
      <c r="T297" s="150"/>
      <c r="U297" s="150"/>
      <c r="V297" s="150"/>
      <c r="W297" s="150"/>
      <c r="X297" s="155"/>
      <c r="Y297" s="153"/>
      <c r="Z297" s="154"/>
      <c r="AA297" s="34">
        <f t="shared" si="273"/>
        <v>32.753017600000007</v>
      </c>
      <c r="AB297" s="52">
        <f t="shared" ref="AB297" si="311">AA297/Z295</f>
        <v>1.0917672533333336</v>
      </c>
      <c r="AC297" s="53"/>
      <c r="AD297" s="54">
        <v>15</v>
      </c>
      <c r="AE297" s="54">
        <v>15</v>
      </c>
      <c r="AF297" s="72">
        <v>15</v>
      </c>
      <c r="AG297" s="56"/>
      <c r="AH297" s="57">
        <f>AC297-C295</f>
        <v>0</v>
      </c>
      <c r="AI297" s="55"/>
      <c r="AJ297" s="55">
        <v>84.9</v>
      </c>
      <c r="AK297" s="58">
        <f t="shared" si="265"/>
        <v>225</v>
      </c>
      <c r="AL297" s="58">
        <f t="shared" si="266"/>
        <v>3375</v>
      </c>
      <c r="AM297" s="52">
        <f t="shared" si="267"/>
        <v>0</v>
      </c>
      <c r="AN297" s="41">
        <f>AJ297*1000*IF((Calibration!H$6&lt;AJ297)*AND(AJ297&lt;Calibration!F$7),Calibration!H$6,IF((Calibration!F$7&lt;AJ297)*AND(AJ297&lt;Calibration!F$9),Calibration!H$8,IF((Calibration!F$9&lt;AJ297)*AND(AJ297&lt;Calibration!F$11),Calibration!H$10,IF((Calibration!F$11&lt;AJ297)*AND(AJ297&lt;Calibration!F$13),Calibration!H$12,IF((Calibration!F$13&lt;AJ297)*AND(AJ297&lt;Calibration!F$15),Calibration!H$14,IF((Calibration!F$15&lt;AJ297)*AND(AJ297&lt;Calibration!F$17),Calibration!H$16,IF((Calibration!F$17&lt;AJ297)*AND(AJ297&lt;Calibration!F$19),Calibration!H$18,IF((Calibration!F$19&lt;AJ297)*AND(AJ297&lt;Calibration!F$21),Calibration!H$20,IF((Calibration!F$21&lt;AJ297)*AND(AJ297&lt;Calibration!F$23),Calibration!H$22,IF((Calibration!F$23&lt;AJ297)*AND(AJ297&lt;Calibration!F$25),Calibration!H$24,Calibration!H$26))))))))))</f>
        <v>86371.6</v>
      </c>
      <c r="AO297" s="59">
        <f t="shared" si="268"/>
        <v>383.87377777777783</v>
      </c>
      <c r="AP297" s="109"/>
      <c r="AQ297" s="119">
        <f>P295/O295</f>
        <v>0</v>
      </c>
      <c r="AR297" s="62"/>
      <c r="AS297" s="64">
        <f>(((AA297+AA298)/2)-((AA295+AA296)/2))/((AA295+AA296)/2)*100</f>
        <v>23.054591538947271</v>
      </c>
      <c r="AT297" s="62"/>
      <c r="AU297" s="64"/>
      <c r="AV297" s="65"/>
      <c r="AW297" s="54"/>
      <c r="AX297" s="64"/>
      <c r="AY297" s="64"/>
      <c r="AZ297" s="66"/>
      <c r="BA297" s="64"/>
      <c r="BB297" s="64"/>
      <c r="BC297" s="67"/>
    </row>
    <row r="298" spans="1:55" ht="15" thickBot="1" x14ac:dyDescent="0.55000000000000004">
      <c r="A298" s="167"/>
      <c r="B298" s="153"/>
      <c r="C298" s="163"/>
      <c r="D298" s="153"/>
      <c r="E298" s="164"/>
      <c r="F298" s="156"/>
      <c r="G298" s="153"/>
      <c r="H298" s="153"/>
      <c r="I298" s="153"/>
      <c r="J298" s="153"/>
      <c r="K298" s="153"/>
      <c r="L298" s="153"/>
      <c r="M298" s="165"/>
      <c r="N298" s="156"/>
      <c r="O298" s="153"/>
      <c r="P298" s="153"/>
      <c r="Q298" s="153"/>
      <c r="R298" s="153"/>
      <c r="S298" s="152"/>
      <c r="T298" s="152"/>
      <c r="U298" s="152"/>
      <c r="V298" s="152"/>
      <c r="W298" s="152"/>
      <c r="X298" s="156"/>
      <c r="Y298" s="153"/>
      <c r="Z298" s="154"/>
      <c r="AA298" s="34">
        <f t="shared" si="273"/>
        <v>33.063507733333338</v>
      </c>
      <c r="AB298" s="87">
        <f t="shared" ref="AB298" si="312">AA298/Z295</f>
        <v>1.1021169244444446</v>
      </c>
      <c r="AC298" s="70"/>
      <c r="AD298" s="71">
        <v>15</v>
      </c>
      <c r="AE298" s="71">
        <v>15</v>
      </c>
      <c r="AF298" s="72">
        <v>15</v>
      </c>
      <c r="AG298" s="73"/>
      <c r="AH298" s="74">
        <f>AH297</f>
        <v>0</v>
      </c>
      <c r="AI298" s="72"/>
      <c r="AJ298" s="72">
        <v>85.6</v>
      </c>
      <c r="AK298" s="75">
        <f t="shared" si="265"/>
        <v>225</v>
      </c>
      <c r="AL298" s="75">
        <f t="shared" si="266"/>
        <v>3375</v>
      </c>
      <c r="AM298" s="69">
        <f t="shared" si="267"/>
        <v>0</v>
      </c>
      <c r="AN298" s="41">
        <f>AJ298*1000*IF((Calibration!H$6&lt;AJ298)*AND(AJ298&lt;Calibration!F$7),Calibration!H$6,IF((Calibration!F$7&lt;AJ298)*AND(AJ298&lt;Calibration!F$9),Calibration!H$8,IF((Calibration!F$9&lt;AJ298)*AND(AJ298&lt;Calibration!F$11),Calibration!H$10,IF((Calibration!F$11&lt;AJ298)*AND(AJ298&lt;Calibration!F$13),Calibration!H$12,IF((Calibration!F$13&lt;AJ298)*AND(AJ298&lt;Calibration!F$15),Calibration!H$14,IF((Calibration!F$15&lt;AJ298)*AND(AJ298&lt;Calibration!F$17),Calibration!H$16,IF((Calibration!F$17&lt;AJ298)*AND(AJ298&lt;Calibration!F$19),Calibration!H$18,IF((Calibration!F$19&lt;AJ298)*AND(AJ298&lt;Calibration!F$21),Calibration!H$20,IF((Calibration!F$21&lt;AJ298)*AND(AJ298&lt;Calibration!F$23),Calibration!H$22,IF((Calibration!F$23&lt;AJ298)*AND(AJ298&lt;Calibration!F$25),Calibration!H$24,Calibration!H$26))))))))))</f>
        <v>87083.733333333337</v>
      </c>
      <c r="AO298" s="76">
        <f t="shared" si="268"/>
        <v>387.03881481481483</v>
      </c>
      <c r="AP298" s="88"/>
      <c r="AQ298" s="89">
        <f>P295/O295</f>
        <v>0</v>
      </c>
      <c r="AR298" s="79"/>
      <c r="AS298" s="81">
        <f>(((AA297+AA298)/2)-((AA295+AA296)/2))/((AA295+AA296)/2)*100</f>
        <v>23.054591538947271</v>
      </c>
      <c r="AT298" s="79"/>
      <c r="AU298" s="81"/>
      <c r="AV298" s="82"/>
      <c r="AW298" s="71"/>
      <c r="AX298" s="81"/>
      <c r="AY298" s="81"/>
      <c r="AZ298" s="83"/>
      <c r="BA298" s="81"/>
      <c r="BB298" s="81"/>
      <c r="BC298" s="84"/>
    </row>
    <row r="299" spans="1:55" ht="15" thickBot="1" x14ac:dyDescent="0.55000000000000004">
      <c r="A299" s="162">
        <v>75</v>
      </c>
      <c r="B299" s="156"/>
      <c r="C299" s="168"/>
      <c r="D299" s="156"/>
      <c r="E299" s="170"/>
      <c r="F299" s="158"/>
      <c r="G299" s="156"/>
      <c r="H299" s="156"/>
      <c r="I299" s="156"/>
      <c r="J299" s="156"/>
      <c r="K299" s="156"/>
      <c r="L299" s="156"/>
      <c r="M299" s="172"/>
      <c r="N299" s="158" t="s">
        <v>3</v>
      </c>
      <c r="O299" s="156">
        <v>11</v>
      </c>
      <c r="P299" s="156"/>
      <c r="Q299" s="156"/>
      <c r="R299" s="156"/>
      <c r="S299" s="150"/>
      <c r="T299" s="150"/>
      <c r="U299" s="150"/>
      <c r="V299" s="150"/>
      <c r="W299" s="150"/>
      <c r="X299" s="158"/>
      <c r="Y299" s="156"/>
      <c r="Z299" s="160">
        <f>LOOKUP(N299,$BU$4:$BU$14,$BT$4:$BT$14)</f>
        <v>30</v>
      </c>
      <c r="AA299" s="34">
        <f t="shared" si="273"/>
        <v>27.785175466666669</v>
      </c>
      <c r="AB299" s="35">
        <f t="shared" ref="AB299" si="313">AA299/Z299</f>
        <v>0.92617251555555558</v>
      </c>
      <c r="AC299" s="96"/>
      <c r="AD299" s="97">
        <v>15</v>
      </c>
      <c r="AE299" s="97">
        <v>15</v>
      </c>
      <c r="AF299" s="98">
        <v>15</v>
      </c>
      <c r="AG299" s="99"/>
      <c r="AH299" s="100">
        <f>AC299-C299</f>
        <v>0</v>
      </c>
      <c r="AI299" s="101"/>
      <c r="AJ299" s="38">
        <v>73.7</v>
      </c>
      <c r="AK299" s="102">
        <f t="shared" si="265"/>
        <v>225</v>
      </c>
      <c r="AL299" s="102">
        <f t="shared" si="266"/>
        <v>3375</v>
      </c>
      <c r="AM299" s="95">
        <f t="shared" si="267"/>
        <v>0</v>
      </c>
      <c r="AN299" s="41">
        <f>AJ299*1000*IF((Calibration!H$6&lt;AJ299)*AND(AJ299&lt;Calibration!F$7),Calibration!H$6,IF((Calibration!F$7&lt;AJ299)*AND(AJ299&lt;Calibration!F$9),Calibration!H$8,IF((Calibration!F$9&lt;AJ299)*AND(AJ299&lt;Calibration!F$11),Calibration!H$10,IF((Calibration!F$11&lt;AJ299)*AND(AJ299&lt;Calibration!F$13),Calibration!H$12,IF((Calibration!F$13&lt;AJ299)*AND(AJ299&lt;Calibration!F$15),Calibration!H$14,IF((Calibration!F$15&lt;AJ299)*AND(AJ299&lt;Calibration!F$17),Calibration!H$16,IF((Calibration!F$17&lt;AJ299)*AND(AJ299&lt;Calibration!F$19),Calibration!H$18,IF((Calibration!F$19&lt;AJ299)*AND(AJ299&lt;Calibration!F$21),Calibration!H$20,IF((Calibration!F$21&lt;AJ299)*AND(AJ299&lt;Calibration!F$23),Calibration!H$22,IF((Calibration!F$23&lt;AJ299)*AND(AJ299&lt;Calibration!F$25),Calibration!H$24,Calibration!H$26))))))))))</f>
        <v>74977.466666666674</v>
      </c>
      <c r="AO299" s="103">
        <f t="shared" si="268"/>
        <v>333.23318518518522</v>
      </c>
      <c r="AP299" s="43"/>
      <c r="AQ299" s="34">
        <f>P299/O299</f>
        <v>0</v>
      </c>
      <c r="AR299" s="104"/>
      <c r="AS299" s="105">
        <f>(((AA301+AA302)/2)-((AA299+AA300)/2))/((AA299+AA300)/2)*100</f>
        <v>23.135016520322939</v>
      </c>
      <c r="AT299" s="104"/>
      <c r="AU299" s="105"/>
      <c r="AV299" s="106"/>
      <c r="AW299" s="97"/>
      <c r="AX299" s="105"/>
      <c r="AY299" s="105"/>
      <c r="AZ299" s="107"/>
      <c r="BA299" s="105"/>
      <c r="BB299" s="105"/>
      <c r="BC299" s="108"/>
    </row>
    <row r="300" spans="1:55" ht="15" thickBot="1" x14ac:dyDescent="0.55000000000000004">
      <c r="A300" s="162"/>
      <c r="B300" s="153"/>
      <c r="C300" s="163"/>
      <c r="D300" s="153"/>
      <c r="E300" s="164"/>
      <c r="F300" s="158"/>
      <c r="G300" s="153"/>
      <c r="H300" s="153"/>
      <c r="I300" s="153"/>
      <c r="J300" s="153"/>
      <c r="K300" s="153"/>
      <c r="L300" s="153"/>
      <c r="M300" s="165"/>
      <c r="N300" s="158"/>
      <c r="O300" s="153"/>
      <c r="P300" s="153"/>
      <c r="Q300" s="153"/>
      <c r="R300" s="153"/>
      <c r="S300" s="150"/>
      <c r="T300" s="150"/>
      <c r="U300" s="150"/>
      <c r="V300" s="150"/>
      <c r="W300" s="150"/>
      <c r="X300" s="159"/>
      <c r="Y300" s="153"/>
      <c r="Z300" s="154"/>
      <c r="AA300" s="34">
        <f t="shared" si="273"/>
        <v>28.006954133333338</v>
      </c>
      <c r="AB300" s="52">
        <f t="shared" ref="AB300" si="314">AA300/Z299</f>
        <v>0.93356513777777794</v>
      </c>
      <c r="AC300" s="53"/>
      <c r="AD300" s="54">
        <v>15</v>
      </c>
      <c r="AE300" s="54">
        <v>15</v>
      </c>
      <c r="AF300" s="72">
        <v>15</v>
      </c>
      <c r="AG300" s="56"/>
      <c r="AH300" s="57">
        <f>AC300-C299</f>
        <v>0</v>
      </c>
      <c r="AI300" s="55"/>
      <c r="AJ300" s="55">
        <v>74.2</v>
      </c>
      <c r="AK300" s="58">
        <f t="shared" si="265"/>
        <v>225</v>
      </c>
      <c r="AL300" s="58">
        <f t="shared" si="266"/>
        <v>3375</v>
      </c>
      <c r="AM300" s="52">
        <f t="shared" si="267"/>
        <v>0</v>
      </c>
      <c r="AN300" s="41">
        <f>AJ300*1000*IF((Calibration!H$6&lt;AJ300)*AND(AJ300&lt;Calibration!F$7),Calibration!H$6,IF((Calibration!F$7&lt;AJ300)*AND(AJ300&lt;Calibration!F$9),Calibration!H$8,IF((Calibration!F$9&lt;AJ300)*AND(AJ300&lt;Calibration!F$11),Calibration!H$10,IF((Calibration!F$11&lt;AJ300)*AND(AJ300&lt;Calibration!F$13),Calibration!H$12,IF((Calibration!F$13&lt;AJ300)*AND(AJ300&lt;Calibration!F$15),Calibration!H$14,IF((Calibration!F$15&lt;AJ300)*AND(AJ300&lt;Calibration!F$17),Calibration!H$16,IF((Calibration!F$17&lt;AJ300)*AND(AJ300&lt;Calibration!F$19),Calibration!H$18,IF((Calibration!F$19&lt;AJ300)*AND(AJ300&lt;Calibration!F$21),Calibration!H$20,IF((Calibration!F$21&lt;AJ300)*AND(AJ300&lt;Calibration!F$23),Calibration!H$22,IF((Calibration!F$23&lt;AJ300)*AND(AJ300&lt;Calibration!F$25),Calibration!H$24,Calibration!H$26))))))))))</f>
        <v>75486.133333333346</v>
      </c>
      <c r="AO300" s="59">
        <f t="shared" si="268"/>
        <v>335.49392592592596</v>
      </c>
      <c r="AP300" s="118"/>
      <c r="AQ300" s="94">
        <f>P299/O299</f>
        <v>0</v>
      </c>
      <c r="AR300" s="62"/>
      <c r="AS300" s="64">
        <f>(((AA301+AA302)/2)-((AA299+AA300)/2))/((AA299+AA300)/2)*100</f>
        <v>23.135016520322939</v>
      </c>
      <c r="AT300" s="62"/>
      <c r="AU300" s="64"/>
      <c r="AV300" s="65"/>
      <c r="AW300" s="54"/>
      <c r="AX300" s="64"/>
      <c r="AY300" s="64"/>
      <c r="AZ300" s="66"/>
      <c r="BA300" s="64"/>
      <c r="BB300" s="64"/>
      <c r="BC300" s="67"/>
    </row>
    <row r="301" spans="1:55" ht="15" thickBot="1" x14ac:dyDescent="0.55000000000000004">
      <c r="A301" s="162"/>
      <c r="B301" s="153"/>
      <c r="C301" s="163"/>
      <c r="D301" s="153"/>
      <c r="E301" s="164"/>
      <c r="F301" s="158"/>
      <c r="G301" s="153"/>
      <c r="H301" s="153"/>
      <c r="I301" s="153"/>
      <c r="J301" s="153"/>
      <c r="K301" s="153"/>
      <c r="L301" s="153"/>
      <c r="M301" s="165"/>
      <c r="N301" s="158"/>
      <c r="O301" s="153"/>
      <c r="P301" s="153"/>
      <c r="Q301" s="153"/>
      <c r="R301" s="153"/>
      <c r="S301" s="150"/>
      <c r="T301" s="150"/>
      <c r="U301" s="150"/>
      <c r="V301" s="150"/>
      <c r="W301" s="150"/>
      <c r="X301" s="155"/>
      <c r="Y301" s="153"/>
      <c r="Z301" s="154"/>
      <c r="AA301" s="34">
        <f t="shared" si="273"/>
        <v>33.462709333333336</v>
      </c>
      <c r="AB301" s="52">
        <f t="shared" ref="AB301" si="315">AA301/Z299</f>
        <v>1.1154236444444445</v>
      </c>
      <c r="AC301" s="53"/>
      <c r="AD301" s="54">
        <v>15</v>
      </c>
      <c r="AE301" s="54">
        <v>15</v>
      </c>
      <c r="AF301" s="72">
        <v>15</v>
      </c>
      <c r="AG301" s="56"/>
      <c r="AH301" s="57">
        <f>AC301-C299</f>
        <v>0</v>
      </c>
      <c r="AI301" s="55"/>
      <c r="AJ301" s="55">
        <v>86.5</v>
      </c>
      <c r="AK301" s="58">
        <f t="shared" si="265"/>
        <v>225</v>
      </c>
      <c r="AL301" s="58">
        <f t="shared" si="266"/>
        <v>3375</v>
      </c>
      <c r="AM301" s="52">
        <f t="shared" si="267"/>
        <v>0</v>
      </c>
      <c r="AN301" s="41">
        <f>AJ301*1000*IF((Calibration!H$6&lt;AJ301)*AND(AJ301&lt;Calibration!F$7),Calibration!H$6,IF((Calibration!F$7&lt;AJ301)*AND(AJ301&lt;Calibration!F$9),Calibration!H$8,IF((Calibration!F$9&lt;AJ301)*AND(AJ301&lt;Calibration!F$11),Calibration!H$10,IF((Calibration!F$11&lt;AJ301)*AND(AJ301&lt;Calibration!F$13),Calibration!H$12,IF((Calibration!F$13&lt;AJ301)*AND(AJ301&lt;Calibration!F$15),Calibration!H$14,IF((Calibration!F$15&lt;AJ301)*AND(AJ301&lt;Calibration!F$17),Calibration!H$16,IF((Calibration!F$17&lt;AJ301)*AND(AJ301&lt;Calibration!F$19),Calibration!H$18,IF((Calibration!F$19&lt;AJ301)*AND(AJ301&lt;Calibration!F$21),Calibration!H$20,IF((Calibration!F$21&lt;AJ301)*AND(AJ301&lt;Calibration!F$23),Calibration!H$22,IF((Calibration!F$23&lt;AJ301)*AND(AJ301&lt;Calibration!F$25),Calibration!H$24,Calibration!H$26))))))))))</f>
        <v>87999.333333333343</v>
      </c>
      <c r="AO301" s="59">
        <f t="shared" si="268"/>
        <v>391.10814814814819</v>
      </c>
      <c r="AP301" s="109"/>
      <c r="AQ301" s="51">
        <f>P299/O299</f>
        <v>0</v>
      </c>
      <c r="AR301" s="62"/>
      <c r="AS301" s="64">
        <f>(((AA301+AA302)/2)-((AA299+AA300)/2))/((AA299+AA300)/2)*100</f>
        <v>23.135016520322939</v>
      </c>
      <c r="AT301" s="62"/>
      <c r="AU301" s="64"/>
      <c r="AV301" s="65"/>
      <c r="AW301" s="54"/>
      <c r="AX301" s="64"/>
      <c r="AY301" s="64"/>
      <c r="AZ301" s="66"/>
      <c r="BA301" s="64"/>
      <c r="BB301" s="64"/>
      <c r="BC301" s="67"/>
    </row>
    <row r="302" spans="1:55" ht="15" thickBot="1" x14ac:dyDescent="0.55000000000000004">
      <c r="A302" s="162"/>
      <c r="B302" s="157"/>
      <c r="C302" s="169"/>
      <c r="D302" s="157"/>
      <c r="E302" s="171"/>
      <c r="F302" s="158"/>
      <c r="G302" s="157"/>
      <c r="H302" s="157"/>
      <c r="I302" s="157"/>
      <c r="J302" s="157"/>
      <c r="K302" s="157"/>
      <c r="L302" s="157"/>
      <c r="M302" s="173"/>
      <c r="N302" s="158"/>
      <c r="O302" s="157"/>
      <c r="P302" s="157"/>
      <c r="Q302" s="157"/>
      <c r="R302" s="157"/>
      <c r="S302" s="150"/>
      <c r="T302" s="150"/>
      <c r="U302" s="150"/>
      <c r="V302" s="150"/>
      <c r="W302" s="150"/>
      <c r="X302" s="158"/>
      <c r="Y302" s="157"/>
      <c r="Z302" s="161"/>
      <c r="AA302" s="34">
        <f t="shared" si="273"/>
        <v>35.236938666666667</v>
      </c>
      <c r="AB302" s="87">
        <f t="shared" ref="AB302" si="316">AA302/Z299</f>
        <v>1.1745646222222221</v>
      </c>
      <c r="AC302" s="110"/>
      <c r="AD302" s="111">
        <v>15</v>
      </c>
      <c r="AE302" s="111">
        <v>15</v>
      </c>
      <c r="AF302" s="112">
        <v>15</v>
      </c>
      <c r="AG302" s="113"/>
      <c r="AH302" s="114">
        <f>AH301</f>
        <v>0</v>
      </c>
      <c r="AI302" s="112"/>
      <c r="AJ302" s="72">
        <v>90.5</v>
      </c>
      <c r="AK302" s="115">
        <f t="shared" si="265"/>
        <v>225</v>
      </c>
      <c r="AL302" s="115">
        <f t="shared" si="266"/>
        <v>3375</v>
      </c>
      <c r="AM302" s="116">
        <f t="shared" si="267"/>
        <v>0</v>
      </c>
      <c r="AN302" s="41">
        <f>AJ302*1000*IF((Calibration!H$6&lt;AJ302)*AND(AJ302&lt;Calibration!F$7),Calibration!H$6,IF((Calibration!F$7&lt;AJ302)*AND(AJ302&lt;Calibration!F$9),Calibration!H$8,IF((Calibration!F$9&lt;AJ302)*AND(AJ302&lt;Calibration!F$11),Calibration!H$10,IF((Calibration!F$11&lt;AJ302)*AND(AJ302&lt;Calibration!F$13),Calibration!H$12,IF((Calibration!F$13&lt;AJ302)*AND(AJ302&lt;Calibration!F$15),Calibration!H$14,IF((Calibration!F$15&lt;AJ302)*AND(AJ302&lt;Calibration!F$17),Calibration!H$16,IF((Calibration!F$17&lt;AJ302)*AND(AJ302&lt;Calibration!F$19),Calibration!H$18,IF((Calibration!F$19&lt;AJ302)*AND(AJ302&lt;Calibration!F$21),Calibration!H$20,IF((Calibration!F$21&lt;AJ302)*AND(AJ302&lt;Calibration!F$23),Calibration!H$22,IF((Calibration!F$23&lt;AJ302)*AND(AJ302&lt;Calibration!F$25),Calibration!H$24,Calibration!H$26))))))))))</f>
        <v>92068.666666666672</v>
      </c>
      <c r="AO302" s="117">
        <f t="shared" si="268"/>
        <v>409.19407407407408</v>
      </c>
      <c r="AP302" s="118"/>
      <c r="AQ302" s="119">
        <f>P299/O299</f>
        <v>0</v>
      </c>
      <c r="AR302" s="120"/>
      <c r="AS302" s="121">
        <f>(((AA301+AA302)/2)-((AA299+AA300)/2))/((AA299+AA300)/2)*100</f>
        <v>23.135016520322939</v>
      </c>
      <c r="AT302" s="120"/>
      <c r="AU302" s="121"/>
      <c r="AV302" s="122"/>
      <c r="AW302" s="111"/>
      <c r="AX302" s="121"/>
      <c r="AY302" s="121"/>
      <c r="AZ302" s="123"/>
      <c r="BA302" s="121"/>
      <c r="BB302" s="121"/>
      <c r="BC302" s="124"/>
    </row>
    <row r="303" spans="1:55" ht="15" thickBot="1" x14ac:dyDescent="0.55000000000000004">
      <c r="A303" s="166">
        <v>76</v>
      </c>
      <c r="B303" s="153"/>
      <c r="C303" s="163"/>
      <c r="D303" s="153"/>
      <c r="E303" s="164"/>
      <c r="F303" s="157"/>
      <c r="G303" s="153"/>
      <c r="H303" s="153"/>
      <c r="I303" s="153"/>
      <c r="J303" s="153"/>
      <c r="K303" s="153"/>
      <c r="L303" s="153"/>
      <c r="M303" s="165"/>
      <c r="N303" s="157" t="s">
        <v>69</v>
      </c>
      <c r="O303" s="153">
        <v>11</v>
      </c>
      <c r="P303" s="153"/>
      <c r="Q303" s="153"/>
      <c r="R303" s="153"/>
      <c r="S303" s="151"/>
      <c r="T303" s="151"/>
      <c r="U303" s="151"/>
      <c r="V303" s="151"/>
      <c r="W303" s="151"/>
      <c r="X303" s="157"/>
      <c r="Y303" s="153"/>
      <c r="Z303" s="154">
        <f>LOOKUP(N303,$BU$4:$BU$14,$BT$4:$BT$14)</f>
        <v>35</v>
      </c>
      <c r="AA303" s="34">
        <f t="shared" si="273"/>
        <v>30.934432533333339</v>
      </c>
      <c r="AB303" s="35">
        <f t="shared" ref="AB303" si="317">AA303/Z303</f>
        <v>0.88384092952380966</v>
      </c>
      <c r="AC303" s="36"/>
      <c r="AD303" s="37">
        <v>15</v>
      </c>
      <c r="AE303" s="37">
        <v>15</v>
      </c>
      <c r="AF303" s="93">
        <v>15</v>
      </c>
      <c r="AG303" s="39"/>
      <c r="AH303" s="40">
        <f>AC303-C303</f>
        <v>0</v>
      </c>
      <c r="AI303" s="38"/>
      <c r="AJ303" s="38">
        <v>80.8</v>
      </c>
      <c r="AK303" s="41">
        <f t="shared" si="265"/>
        <v>225</v>
      </c>
      <c r="AL303" s="41">
        <f t="shared" si="266"/>
        <v>3375</v>
      </c>
      <c r="AM303" s="35">
        <f t="shared" si="267"/>
        <v>0</v>
      </c>
      <c r="AN303" s="41">
        <f>AJ303*1000*IF((Calibration!H$6&lt;AJ303)*AND(AJ303&lt;Calibration!F$7),Calibration!H$6,IF((Calibration!F$7&lt;AJ303)*AND(AJ303&lt;Calibration!F$9),Calibration!H$8,IF((Calibration!F$9&lt;AJ303)*AND(AJ303&lt;Calibration!F$11),Calibration!H$10,IF((Calibration!F$11&lt;AJ303)*AND(AJ303&lt;Calibration!F$13),Calibration!H$12,IF((Calibration!F$13&lt;AJ303)*AND(AJ303&lt;Calibration!F$15),Calibration!H$14,IF((Calibration!F$15&lt;AJ303)*AND(AJ303&lt;Calibration!F$17),Calibration!H$16,IF((Calibration!F$17&lt;AJ303)*AND(AJ303&lt;Calibration!F$19),Calibration!H$18,IF((Calibration!F$19&lt;AJ303)*AND(AJ303&lt;Calibration!F$21),Calibration!H$20,IF((Calibration!F$21&lt;AJ303)*AND(AJ303&lt;Calibration!F$23),Calibration!H$22,IF((Calibration!F$23&lt;AJ303)*AND(AJ303&lt;Calibration!F$25),Calibration!H$24,Calibration!H$26))))))))))</f>
        <v>82200.53333333334</v>
      </c>
      <c r="AO303" s="42">
        <f t="shared" si="268"/>
        <v>365.33570370370376</v>
      </c>
      <c r="AP303" s="43"/>
      <c r="AQ303" s="34">
        <f>P303/O303</f>
        <v>0</v>
      </c>
      <c r="AR303" s="45"/>
      <c r="AS303" s="47">
        <f>(((AA305+AA306)/2)-((AA303+AA304)/2))/((AA303+AA304)/2)*100</f>
        <v>22.548184076614078</v>
      </c>
      <c r="AT303" s="45"/>
      <c r="AU303" s="47"/>
      <c r="AV303" s="48"/>
      <c r="AW303" s="37"/>
      <c r="AX303" s="47"/>
      <c r="AY303" s="47"/>
      <c r="AZ303" s="49"/>
      <c r="BA303" s="47"/>
      <c r="BB303" s="47"/>
      <c r="BC303" s="50"/>
    </row>
    <row r="304" spans="1:55" ht="15" thickBot="1" x14ac:dyDescent="0.55000000000000004">
      <c r="A304" s="162"/>
      <c r="B304" s="153"/>
      <c r="C304" s="163"/>
      <c r="D304" s="153"/>
      <c r="E304" s="164"/>
      <c r="F304" s="158"/>
      <c r="G304" s="153"/>
      <c r="H304" s="153"/>
      <c r="I304" s="153"/>
      <c r="J304" s="153"/>
      <c r="K304" s="153"/>
      <c r="L304" s="153"/>
      <c r="M304" s="165"/>
      <c r="N304" s="158"/>
      <c r="O304" s="153"/>
      <c r="P304" s="153"/>
      <c r="Q304" s="153"/>
      <c r="R304" s="153"/>
      <c r="S304" s="150"/>
      <c r="T304" s="150"/>
      <c r="U304" s="150"/>
      <c r="V304" s="150"/>
      <c r="W304" s="150"/>
      <c r="X304" s="159"/>
      <c r="Y304" s="153"/>
      <c r="Z304" s="154"/>
      <c r="AA304" s="34">
        <f t="shared" si="273"/>
        <v>30.047317866666667</v>
      </c>
      <c r="AB304" s="52">
        <f t="shared" ref="AB304" si="318">AA304/Z303</f>
        <v>0.85849479619047619</v>
      </c>
      <c r="AC304" s="53"/>
      <c r="AD304" s="54">
        <v>15</v>
      </c>
      <c r="AE304" s="54">
        <v>15</v>
      </c>
      <c r="AF304" s="72">
        <v>15</v>
      </c>
      <c r="AG304" s="56"/>
      <c r="AH304" s="57">
        <f>AC304-C303</f>
        <v>0</v>
      </c>
      <c r="AI304" s="55"/>
      <c r="AJ304" s="55">
        <v>78.8</v>
      </c>
      <c r="AK304" s="58">
        <f t="shared" si="265"/>
        <v>225</v>
      </c>
      <c r="AL304" s="58">
        <f t="shared" si="266"/>
        <v>3375</v>
      </c>
      <c r="AM304" s="52">
        <f t="shared" si="267"/>
        <v>0</v>
      </c>
      <c r="AN304" s="41">
        <f>AJ304*1000*IF((Calibration!H$6&lt;AJ304)*AND(AJ304&lt;Calibration!F$7),Calibration!H$6,IF((Calibration!F$7&lt;AJ304)*AND(AJ304&lt;Calibration!F$9),Calibration!H$8,IF((Calibration!F$9&lt;AJ304)*AND(AJ304&lt;Calibration!F$11),Calibration!H$10,IF((Calibration!F$11&lt;AJ304)*AND(AJ304&lt;Calibration!F$13),Calibration!H$12,IF((Calibration!F$13&lt;AJ304)*AND(AJ304&lt;Calibration!F$15),Calibration!H$14,IF((Calibration!F$15&lt;AJ304)*AND(AJ304&lt;Calibration!F$17),Calibration!H$16,IF((Calibration!F$17&lt;AJ304)*AND(AJ304&lt;Calibration!F$19),Calibration!H$18,IF((Calibration!F$19&lt;AJ304)*AND(AJ304&lt;Calibration!F$21),Calibration!H$20,IF((Calibration!F$21&lt;AJ304)*AND(AJ304&lt;Calibration!F$23),Calibration!H$22,IF((Calibration!F$23&lt;AJ304)*AND(AJ304&lt;Calibration!F$25),Calibration!H$24,Calibration!H$26))))))))))</f>
        <v>80165.866666666669</v>
      </c>
      <c r="AO304" s="59">
        <f t="shared" si="268"/>
        <v>356.29274074074073</v>
      </c>
      <c r="AP304" s="109"/>
      <c r="AQ304" s="119">
        <f>P303/O303</f>
        <v>0</v>
      </c>
      <c r="AR304" s="62"/>
      <c r="AS304" s="64">
        <f>(((AA305+AA306)/2)-((AA303+AA304)/2))/((AA303+AA304)/2)*100</f>
        <v>22.548184076614078</v>
      </c>
      <c r="AT304" s="62"/>
      <c r="AU304" s="64"/>
      <c r="AV304" s="65"/>
      <c r="AW304" s="54"/>
      <c r="AX304" s="64"/>
      <c r="AY304" s="64"/>
      <c r="AZ304" s="66"/>
      <c r="BA304" s="64"/>
      <c r="BB304" s="64"/>
      <c r="BC304" s="67"/>
    </row>
    <row r="305" spans="1:55" ht="15" thickBot="1" x14ac:dyDescent="0.55000000000000004">
      <c r="A305" s="162"/>
      <c r="B305" s="153"/>
      <c r="C305" s="163"/>
      <c r="D305" s="153"/>
      <c r="E305" s="164"/>
      <c r="F305" s="158"/>
      <c r="G305" s="153"/>
      <c r="H305" s="153"/>
      <c r="I305" s="153"/>
      <c r="J305" s="153"/>
      <c r="K305" s="153"/>
      <c r="L305" s="153"/>
      <c r="M305" s="165"/>
      <c r="N305" s="158"/>
      <c r="O305" s="153"/>
      <c r="P305" s="153"/>
      <c r="Q305" s="153"/>
      <c r="R305" s="153"/>
      <c r="S305" s="150"/>
      <c r="T305" s="150"/>
      <c r="U305" s="150"/>
      <c r="V305" s="150"/>
      <c r="W305" s="150"/>
      <c r="X305" s="155"/>
      <c r="Y305" s="153"/>
      <c r="Z305" s="154"/>
      <c r="AA305" s="34">
        <f t="shared" si="273"/>
        <v>37.632148266666675</v>
      </c>
      <c r="AB305" s="52">
        <f t="shared" ref="AB305" si="319">AA305/Z303</f>
        <v>1.0752042361904763</v>
      </c>
      <c r="AC305" s="53"/>
      <c r="AD305" s="54">
        <v>15</v>
      </c>
      <c r="AE305" s="54">
        <v>15</v>
      </c>
      <c r="AF305" s="72">
        <v>15</v>
      </c>
      <c r="AG305" s="56"/>
      <c r="AH305" s="57">
        <f>AC305-C303</f>
        <v>0</v>
      </c>
      <c r="AI305" s="55"/>
      <c r="AJ305" s="55">
        <v>95.9</v>
      </c>
      <c r="AK305" s="58">
        <f t="shared" si="265"/>
        <v>225</v>
      </c>
      <c r="AL305" s="58">
        <f t="shared" si="266"/>
        <v>3375</v>
      </c>
      <c r="AM305" s="52">
        <f t="shared" si="267"/>
        <v>0</v>
      </c>
      <c r="AN305" s="41">
        <f>AJ305*1000*IF((Calibration!H$6&lt;AJ305)*AND(AJ305&lt;Calibration!F$7),Calibration!H$6,IF((Calibration!F$7&lt;AJ305)*AND(AJ305&lt;Calibration!F$9),Calibration!H$8,IF((Calibration!F$9&lt;AJ305)*AND(AJ305&lt;Calibration!F$11),Calibration!H$10,IF((Calibration!F$11&lt;AJ305)*AND(AJ305&lt;Calibration!F$13),Calibration!H$12,IF((Calibration!F$13&lt;AJ305)*AND(AJ305&lt;Calibration!F$15),Calibration!H$14,IF((Calibration!F$15&lt;AJ305)*AND(AJ305&lt;Calibration!F$17),Calibration!H$16,IF((Calibration!F$17&lt;AJ305)*AND(AJ305&lt;Calibration!F$19),Calibration!H$18,IF((Calibration!F$19&lt;AJ305)*AND(AJ305&lt;Calibration!F$21),Calibration!H$20,IF((Calibration!F$21&lt;AJ305)*AND(AJ305&lt;Calibration!F$23),Calibration!H$22,IF((Calibration!F$23&lt;AJ305)*AND(AJ305&lt;Calibration!F$25),Calibration!H$24,Calibration!H$26))))))))))</f>
        <v>97562.266666666677</v>
      </c>
      <c r="AO305" s="59">
        <f t="shared" si="268"/>
        <v>433.61007407407413</v>
      </c>
      <c r="AP305" s="109"/>
      <c r="AQ305" s="94">
        <f>P303/O303</f>
        <v>0</v>
      </c>
      <c r="AR305" s="62"/>
      <c r="AS305" s="64">
        <f>(((AA305+AA306)/2)-((AA303+AA304)/2))/((AA303+AA304)/2)*100</f>
        <v>22.548184076614078</v>
      </c>
      <c r="AT305" s="62"/>
      <c r="AU305" s="64"/>
      <c r="AV305" s="65"/>
      <c r="AW305" s="54"/>
      <c r="AX305" s="64"/>
      <c r="AY305" s="64"/>
      <c r="AZ305" s="66"/>
      <c r="BA305" s="64"/>
      <c r="BB305" s="64"/>
      <c r="BC305" s="67"/>
    </row>
    <row r="306" spans="1:55" ht="15" thickBot="1" x14ac:dyDescent="0.55000000000000004">
      <c r="A306" s="167"/>
      <c r="B306" s="153"/>
      <c r="C306" s="163"/>
      <c r="D306" s="153"/>
      <c r="E306" s="164"/>
      <c r="F306" s="156"/>
      <c r="G306" s="153"/>
      <c r="H306" s="153"/>
      <c r="I306" s="153"/>
      <c r="J306" s="153"/>
      <c r="K306" s="153"/>
      <c r="L306" s="153"/>
      <c r="M306" s="165"/>
      <c r="N306" s="156"/>
      <c r="O306" s="153"/>
      <c r="P306" s="153"/>
      <c r="Q306" s="153"/>
      <c r="R306" s="153"/>
      <c r="S306" s="152"/>
      <c r="T306" s="152"/>
      <c r="U306" s="152"/>
      <c r="V306" s="152"/>
      <c r="W306" s="152"/>
      <c r="X306" s="156"/>
      <c r="Y306" s="153"/>
      <c r="Z306" s="154"/>
      <c r="AA306" s="34">
        <f t="shared" si="273"/>
        <v>37.099879466666671</v>
      </c>
      <c r="AB306" s="87">
        <f t="shared" ref="AB306" si="320">AA306/Z303</f>
        <v>1.0599965561904763</v>
      </c>
      <c r="AC306" s="70"/>
      <c r="AD306" s="71">
        <v>15</v>
      </c>
      <c r="AE306" s="71">
        <v>15</v>
      </c>
      <c r="AF306" s="72">
        <v>15</v>
      </c>
      <c r="AG306" s="73"/>
      <c r="AH306" s="74">
        <f>AH305</f>
        <v>0</v>
      </c>
      <c r="AI306" s="72"/>
      <c r="AJ306" s="72">
        <v>94.7</v>
      </c>
      <c r="AK306" s="75">
        <f t="shared" si="265"/>
        <v>225</v>
      </c>
      <c r="AL306" s="75">
        <f t="shared" si="266"/>
        <v>3375</v>
      </c>
      <c r="AM306" s="69">
        <f t="shared" si="267"/>
        <v>0</v>
      </c>
      <c r="AN306" s="41">
        <f>AJ306*1000*IF((Calibration!H$6&lt;AJ306)*AND(AJ306&lt;Calibration!F$7),Calibration!H$6,IF((Calibration!F$7&lt;AJ306)*AND(AJ306&lt;Calibration!F$9),Calibration!H$8,IF((Calibration!F$9&lt;AJ306)*AND(AJ306&lt;Calibration!F$11),Calibration!H$10,IF((Calibration!F$11&lt;AJ306)*AND(AJ306&lt;Calibration!F$13),Calibration!H$12,IF((Calibration!F$13&lt;AJ306)*AND(AJ306&lt;Calibration!F$15),Calibration!H$14,IF((Calibration!F$15&lt;AJ306)*AND(AJ306&lt;Calibration!F$17),Calibration!H$16,IF((Calibration!F$17&lt;AJ306)*AND(AJ306&lt;Calibration!F$19),Calibration!H$18,IF((Calibration!F$19&lt;AJ306)*AND(AJ306&lt;Calibration!F$21),Calibration!H$20,IF((Calibration!F$21&lt;AJ306)*AND(AJ306&lt;Calibration!F$23),Calibration!H$22,IF((Calibration!F$23&lt;AJ306)*AND(AJ306&lt;Calibration!F$25),Calibration!H$24,Calibration!H$26))))))))))</f>
        <v>96341.466666666674</v>
      </c>
      <c r="AO306" s="76">
        <f t="shared" si="268"/>
        <v>428.18429629629634</v>
      </c>
      <c r="AP306" s="88"/>
      <c r="AQ306" s="89">
        <f>P303/O303</f>
        <v>0</v>
      </c>
      <c r="AR306" s="79"/>
      <c r="AS306" s="81">
        <f>(((AA305+AA306)/2)-((AA303+AA304)/2))/((AA303+AA304)/2)*100</f>
        <v>22.548184076614078</v>
      </c>
      <c r="AT306" s="79"/>
      <c r="AU306" s="81"/>
      <c r="AV306" s="82"/>
      <c r="AW306" s="71"/>
      <c r="AX306" s="81"/>
      <c r="AY306" s="81"/>
      <c r="AZ306" s="83"/>
      <c r="BA306" s="81"/>
      <c r="BB306" s="81"/>
      <c r="BC306" s="84"/>
    </row>
    <row r="307" spans="1:55" ht="15" thickBot="1" x14ac:dyDescent="0.55000000000000004">
      <c r="A307" s="162">
        <v>77</v>
      </c>
      <c r="B307" s="156"/>
      <c r="C307" s="168"/>
      <c r="D307" s="156"/>
      <c r="E307" s="170"/>
      <c r="F307" s="158"/>
      <c r="G307" s="156"/>
      <c r="H307" s="156"/>
      <c r="I307" s="156"/>
      <c r="J307" s="156"/>
      <c r="K307" s="156"/>
      <c r="L307" s="156"/>
      <c r="M307" s="172"/>
      <c r="N307" s="158" t="s">
        <v>3</v>
      </c>
      <c r="O307" s="156">
        <v>11</v>
      </c>
      <c r="P307" s="156"/>
      <c r="Q307" s="156"/>
      <c r="R307" s="156"/>
      <c r="S307" s="150"/>
      <c r="T307" s="150"/>
      <c r="U307" s="150"/>
      <c r="V307" s="150"/>
      <c r="W307" s="150"/>
      <c r="X307" s="158"/>
      <c r="Y307" s="156"/>
      <c r="Z307" s="160">
        <f>LOOKUP(N307,$BU$4:$BU$14,$BT$4:$BT$14)</f>
        <v>30</v>
      </c>
      <c r="AA307" s="34">
        <f t="shared" si="273"/>
        <v>26.676282133333345</v>
      </c>
      <c r="AB307" s="35">
        <f t="shared" ref="AB307" si="321">AA307/Z307</f>
        <v>0.88920940444444485</v>
      </c>
      <c r="AC307" s="36"/>
      <c r="AD307" s="37">
        <v>15</v>
      </c>
      <c r="AE307" s="37">
        <v>15</v>
      </c>
      <c r="AF307" s="38">
        <v>15</v>
      </c>
      <c r="AG307" s="39"/>
      <c r="AH307" s="40">
        <f>AC307-C307</f>
        <v>0</v>
      </c>
      <c r="AI307" s="38"/>
      <c r="AJ307" s="38">
        <v>71.2</v>
      </c>
      <c r="AK307" s="41">
        <f t="shared" si="265"/>
        <v>225</v>
      </c>
      <c r="AL307" s="41">
        <f t="shared" si="266"/>
        <v>3375</v>
      </c>
      <c r="AM307" s="35">
        <f t="shared" si="267"/>
        <v>0</v>
      </c>
      <c r="AN307" s="41">
        <f>AJ307*1000*IF((Calibration!H$6&lt;AJ307)*AND(AJ307&lt;Calibration!F$7),Calibration!H$6,IF((Calibration!F$7&lt;AJ307)*AND(AJ307&lt;Calibration!F$9),Calibration!H$8,IF((Calibration!F$9&lt;AJ307)*AND(AJ307&lt;Calibration!F$11),Calibration!H$10,IF((Calibration!F$11&lt;AJ307)*AND(AJ307&lt;Calibration!F$13),Calibration!H$12,IF((Calibration!F$13&lt;AJ307)*AND(AJ307&lt;Calibration!F$15),Calibration!H$14,IF((Calibration!F$15&lt;AJ307)*AND(AJ307&lt;Calibration!F$17),Calibration!H$16,IF((Calibration!F$17&lt;AJ307)*AND(AJ307&lt;Calibration!F$19),Calibration!H$18,IF((Calibration!F$19&lt;AJ307)*AND(AJ307&lt;Calibration!F$21),Calibration!H$20,IF((Calibration!F$21&lt;AJ307)*AND(AJ307&lt;Calibration!F$23),Calibration!H$22,IF((Calibration!F$23&lt;AJ307)*AND(AJ307&lt;Calibration!F$25),Calibration!H$24,Calibration!H$26))))))))))</f>
        <v>72434.133333333346</v>
      </c>
      <c r="AO307" s="42">
        <f t="shared" si="268"/>
        <v>321.92948148148156</v>
      </c>
      <c r="AP307" s="43"/>
      <c r="AQ307" s="34">
        <f>P307/O307</f>
        <v>0</v>
      </c>
      <c r="AR307" s="104"/>
      <c r="AS307" s="105">
        <f>(((AA309+AA310)/2)-((AA307+AA308)/2))/((AA307+AA308)/2)*100</f>
        <v>23.054591538947271</v>
      </c>
      <c r="AT307" s="104"/>
      <c r="AU307" s="105"/>
      <c r="AV307" s="106"/>
      <c r="AW307" s="97"/>
      <c r="AX307" s="105"/>
      <c r="AY307" s="105"/>
      <c r="AZ307" s="107"/>
      <c r="BA307" s="105"/>
      <c r="BB307" s="105"/>
      <c r="BC307" s="108"/>
    </row>
    <row r="308" spans="1:55" ht="15" thickBot="1" x14ac:dyDescent="0.55000000000000004">
      <c r="A308" s="162"/>
      <c r="B308" s="153"/>
      <c r="C308" s="163"/>
      <c r="D308" s="153"/>
      <c r="E308" s="164"/>
      <c r="F308" s="158"/>
      <c r="G308" s="153"/>
      <c r="H308" s="153"/>
      <c r="I308" s="153"/>
      <c r="J308" s="153"/>
      <c r="K308" s="153"/>
      <c r="L308" s="153"/>
      <c r="M308" s="165"/>
      <c r="N308" s="158"/>
      <c r="O308" s="153"/>
      <c r="P308" s="153"/>
      <c r="Q308" s="153"/>
      <c r="R308" s="153"/>
      <c r="S308" s="150"/>
      <c r="T308" s="150"/>
      <c r="U308" s="150"/>
      <c r="V308" s="150"/>
      <c r="W308" s="150"/>
      <c r="X308" s="159"/>
      <c r="Y308" s="153"/>
      <c r="Z308" s="154"/>
      <c r="AA308" s="34">
        <f t="shared" si="273"/>
        <v>26.809349333333344</v>
      </c>
      <c r="AB308" s="52">
        <f t="shared" ref="AB308" si="322">AA308/Z307</f>
        <v>0.89364497777777818</v>
      </c>
      <c r="AC308" s="96"/>
      <c r="AD308" s="97">
        <v>15</v>
      </c>
      <c r="AE308" s="97">
        <v>15</v>
      </c>
      <c r="AF308" s="98">
        <v>15</v>
      </c>
      <c r="AG308" s="99"/>
      <c r="AH308" s="100">
        <f>AC308-C307</f>
        <v>0</v>
      </c>
      <c r="AI308" s="101"/>
      <c r="AJ308" s="55">
        <v>71.5</v>
      </c>
      <c r="AK308" s="102">
        <f t="shared" si="265"/>
        <v>225</v>
      </c>
      <c r="AL308" s="102">
        <f t="shared" si="266"/>
        <v>3375</v>
      </c>
      <c r="AM308" s="95">
        <f t="shared" si="267"/>
        <v>0</v>
      </c>
      <c r="AN308" s="41">
        <f>AJ308*1000*IF((Calibration!H$6&lt;AJ308)*AND(AJ308&lt;Calibration!F$7),Calibration!H$6,IF((Calibration!F$7&lt;AJ308)*AND(AJ308&lt;Calibration!F$9),Calibration!H$8,IF((Calibration!F$9&lt;AJ308)*AND(AJ308&lt;Calibration!F$11),Calibration!H$10,IF((Calibration!F$11&lt;AJ308)*AND(AJ308&lt;Calibration!F$13),Calibration!H$12,IF((Calibration!F$13&lt;AJ308)*AND(AJ308&lt;Calibration!F$15),Calibration!H$14,IF((Calibration!F$15&lt;AJ308)*AND(AJ308&lt;Calibration!F$17),Calibration!H$16,IF((Calibration!F$17&lt;AJ308)*AND(AJ308&lt;Calibration!F$19),Calibration!H$18,IF((Calibration!F$19&lt;AJ308)*AND(AJ308&lt;Calibration!F$21),Calibration!H$20,IF((Calibration!F$21&lt;AJ308)*AND(AJ308&lt;Calibration!F$23),Calibration!H$22,IF((Calibration!F$23&lt;AJ308)*AND(AJ308&lt;Calibration!F$25),Calibration!H$24,Calibration!H$26))))))))))</f>
        <v>72739.333333333343</v>
      </c>
      <c r="AO308" s="103">
        <f t="shared" si="268"/>
        <v>323.28592592592599</v>
      </c>
      <c r="AP308" s="91"/>
      <c r="AQ308" s="51">
        <f>P307/O307</f>
        <v>0</v>
      </c>
      <c r="AR308" s="62"/>
      <c r="AS308" s="64">
        <f>(((AA309+AA310)/2)-((AA307+AA308)/2))/((AA307+AA308)/2)*100</f>
        <v>23.054591538947271</v>
      </c>
      <c r="AT308" s="62"/>
      <c r="AU308" s="64"/>
      <c r="AV308" s="65"/>
      <c r="AW308" s="54"/>
      <c r="AX308" s="64"/>
      <c r="AY308" s="64"/>
      <c r="AZ308" s="66"/>
      <c r="BA308" s="64"/>
      <c r="BB308" s="64"/>
      <c r="BC308" s="67"/>
    </row>
    <row r="309" spans="1:55" ht="15" thickBot="1" x14ac:dyDescent="0.55000000000000004">
      <c r="A309" s="162"/>
      <c r="B309" s="153"/>
      <c r="C309" s="163"/>
      <c r="D309" s="153"/>
      <c r="E309" s="164"/>
      <c r="F309" s="158"/>
      <c r="G309" s="153"/>
      <c r="H309" s="153"/>
      <c r="I309" s="153"/>
      <c r="J309" s="153"/>
      <c r="K309" s="153"/>
      <c r="L309" s="153"/>
      <c r="M309" s="165"/>
      <c r="N309" s="158"/>
      <c r="O309" s="153"/>
      <c r="P309" s="153"/>
      <c r="Q309" s="153"/>
      <c r="R309" s="153"/>
      <c r="S309" s="150"/>
      <c r="T309" s="150"/>
      <c r="U309" s="150"/>
      <c r="V309" s="150"/>
      <c r="W309" s="150"/>
      <c r="X309" s="155"/>
      <c r="Y309" s="153"/>
      <c r="Z309" s="154"/>
      <c r="AA309" s="34">
        <f t="shared" si="273"/>
        <v>32.753017600000007</v>
      </c>
      <c r="AB309" s="52">
        <f t="shared" ref="AB309" si="323">AA309/Z307</f>
        <v>1.0917672533333336</v>
      </c>
      <c r="AC309" s="53"/>
      <c r="AD309" s="54">
        <v>15</v>
      </c>
      <c r="AE309" s="54">
        <v>15</v>
      </c>
      <c r="AF309" s="72">
        <v>15</v>
      </c>
      <c r="AG309" s="56"/>
      <c r="AH309" s="57">
        <f>AC309-C307</f>
        <v>0</v>
      </c>
      <c r="AI309" s="55"/>
      <c r="AJ309" s="55">
        <v>84.9</v>
      </c>
      <c r="AK309" s="58">
        <f t="shared" si="265"/>
        <v>225</v>
      </c>
      <c r="AL309" s="58">
        <f t="shared" si="266"/>
        <v>3375</v>
      </c>
      <c r="AM309" s="52">
        <f t="shared" si="267"/>
        <v>0</v>
      </c>
      <c r="AN309" s="41">
        <f>AJ309*1000*IF((Calibration!H$6&lt;AJ309)*AND(AJ309&lt;Calibration!F$7),Calibration!H$6,IF((Calibration!F$7&lt;AJ309)*AND(AJ309&lt;Calibration!F$9),Calibration!H$8,IF((Calibration!F$9&lt;AJ309)*AND(AJ309&lt;Calibration!F$11),Calibration!H$10,IF((Calibration!F$11&lt;AJ309)*AND(AJ309&lt;Calibration!F$13),Calibration!H$12,IF((Calibration!F$13&lt;AJ309)*AND(AJ309&lt;Calibration!F$15),Calibration!H$14,IF((Calibration!F$15&lt;AJ309)*AND(AJ309&lt;Calibration!F$17),Calibration!H$16,IF((Calibration!F$17&lt;AJ309)*AND(AJ309&lt;Calibration!F$19),Calibration!H$18,IF((Calibration!F$19&lt;AJ309)*AND(AJ309&lt;Calibration!F$21),Calibration!H$20,IF((Calibration!F$21&lt;AJ309)*AND(AJ309&lt;Calibration!F$23),Calibration!H$22,IF((Calibration!F$23&lt;AJ309)*AND(AJ309&lt;Calibration!F$25),Calibration!H$24,Calibration!H$26))))))))))</f>
        <v>86371.6</v>
      </c>
      <c r="AO309" s="59">
        <f t="shared" si="268"/>
        <v>383.87377777777783</v>
      </c>
      <c r="AP309" s="60"/>
      <c r="AQ309" s="51">
        <f>P307/O307</f>
        <v>0</v>
      </c>
      <c r="AR309" s="62"/>
      <c r="AS309" s="64">
        <f>(((AA309+AA310)/2)-((AA307+AA308)/2))/((AA307+AA308)/2)*100</f>
        <v>23.054591538947271</v>
      </c>
      <c r="AT309" s="62"/>
      <c r="AU309" s="64"/>
      <c r="AV309" s="65"/>
      <c r="AW309" s="54"/>
      <c r="AX309" s="64"/>
      <c r="AY309" s="64"/>
      <c r="AZ309" s="66"/>
      <c r="BA309" s="64"/>
      <c r="BB309" s="64"/>
      <c r="BC309" s="67"/>
    </row>
    <row r="310" spans="1:55" ht="15" thickBot="1" x14ac:dyDescent="0.55000000000000004">
      <c r="A310" s="162"/>
      <c r="B310" s="157"/>
      <c r="C310" s="169"/>
      <c r="D310" s="157"/>
      <c r="E310" s="171"/>
      <c r="F310" s="158"/>
      <c r="G310" s="157"/>
      <c r="H310" s="157"/>
      <c r="I310" s="157"/>
      <c r="J310" s="157"/>
      <c r="K310" s="157"/>
      <c r="L310" s="157"/>
      <c r="M310" s="173"/>
      <c r="N310" s="158"/>
      <c r="O310" s="157"/>
      <c r="P310" s="157"/>
      <c r="Q310" s="157"/>
      <c r="R310" s="157"/>
      <c r="S310" s="150"/>
      <c r="T310" s="150"/>
      <c r="U310" s="150"/>
      <c r="V310" s="150"/>
      <c r="W310" s="150"/>
      <c r="X310" s="158"/>
      <c r="Y310" s="157"/>
      <c r="Z310" s="161"/>
      <c r="AA310" s="34">
        <f t="shared" si="273"/>
        <v>33.063507733333338</v>
      </c>
      <c r="AB310" s="87">
        <f t="shared" ref="AB310" si="324">AA310/Z307</f>
        <v>1.1021169244444446</v>
      </c>
      <c r="AC310" s="110"/>
      <c r="AD310" s="111">
        <v>15</v>
      </c>
      <c r="AE310" s="111">
        <v>15</v>
      </c>
      <c r="AF310" s="112">
        <v>15</v>
      </c>
      <c r="AG310" s="113"/>
      <c r="AH310" s="114">
        <f>AH309</f>
        <v>0</v>
      </c>
      <c r="AI310" s="112"/>
      <c r="AJ310" s="72">
        <v>85.6</v>
      </c>
      <c r="AK310" s="115">
        <f t="shared" si="265"/>
        <v>225</v>
      </c>
      <c r="AL310" s="115">
        <f t="shared" si="266"/>
        <v>3375</v>
      </c>
      <c r="AM310" s="116">
        <f t="shared" si="267"/>
        <v>0</v>
      </c>
      <c r="AN310" s="41">
        <f>AJ310*1000*IF((Calibration!H$6&lt;AJ310)*AND(AJ310&lt;Calibration!F$7),Calibration!H$6,IF((Calibration!F$7&lt;AJ310)*AND(AJ310&lt;Calibration!F$9),Calibration!H$8,IF((Calibration!F$9&lt;AJ310)*AND(AJ310&lt;Calibration!F$11),Calibration!H$10,IF((Calibration!F$11&lt;AJ310)*AND(AJ310&lt;Calibration!F$13),Calibration!H$12,IF((Calibration!F$13&lt;AJ310)*AND(AJ310&lt;Calibration!F$15),Calibration!H$14,IF((Calibration!F$15&lt;AJ310)*AND(AJ310&lt;Calibration!F$17),Calibration!H$16,IF((Calibration!F$17&lt;AJ310)*AND(AJ310&lt;Calibration!F$19),Calibration!H$18,IF((Calibration!F$19&lt;AJ310)*AND(AJ310&lt;Calibration!F$21),Calibration!H$20,IF((Calibration!F$21&lt;AJ310)*AND(AJ310&lt;Calibration!F$23),Calibration!H$22,IF((Calibration!F$23&lt;AJ310)*AND(AJ310&lt;Calibration!F$25),Calibration!H$24,Calibration!H$26))))))))))</f>
        <v>87083.733333333337</v>
      </c>
      <c r="AO310" s="117">
        <f t="shared" si="268"/>
        <v>387.03881481481483</v>
      </c>
      <c r="AP310" s="118"/>
      <c r="AQ310" s="119">
        <f>P307/O307</f>
        <v>0</v>
      </c>
      <c r="AR310" s="120"/>
      <c r="AS310" s="121">
        <f>(((AA309+AA310)/2)-((AA307+AA308)/2))/((AA307+AA308)/2)*100</f>
        <v>23.054591538947271</v>
      </c>
      <c r="AT310" s="120"/>
      <c r="AU310" s="121"/>
      <c r="AV310" s="122"/>
      <c r="AW310" s="111"/>
      <c r="AX310" s="121"/>
      <c r="AY310" s="121"/>
      <c r="AZ310" s="123"/>
      <c r="BA310" s="121"/>
      <c r="BB310" s="121"/>
      <c r="BC310" s="124"/>
    </row>
    <row r="311" spans="1:55" ht="15" thickBot="1" x14ac:dyDescent="0.55000000000000004">
      <c r="A311" s="166">
        <v>78</v>
      </c>
      <c r="B311" s="153"/>
      <c r="C311" s="163"/>
      <c r="D311" s="153"/>
      <c r="E311" s="164"/>
      <c r="F311" s="157"/>
      <c r="G311" s="153"/>
      <c r="H311" s="153"/>
      <c r="I311" s="153"/>
      <c r="J311" s="153"/>
      <c r="K311" s="153"/>
      <c r="L311" s="153"/>
      <c r="M311" s="165"/>
      <c r="N311" s="157" t="s">
        <v>69</v>
      </c>
      <c r="O311" s="153">
        <v>11</v>
      </c>
      <c r="P311" s="153"/>
      <c r="Q311" s="153"/>
      <c r="R311" s="153"/>
      <c r="S311" s="151"/>
      <c r="T311" s="151"/>
      <c r="U311" s="151"/>
      <c r="V311" s="151"/>
      <c r="W311" s="151"/>
      <c r="X311" s="157"/>
      <c r="Y311" s="153"/>
      <c r="Z311" s="154">
        <f>LOOKUP(N311,$BU$4:$BU$14,$BT$4:$BT$14)</f>
        <v>35</v>
      </c>
      <c r="AA311" s="34">
        <f t="shared" si="273"/>
        <v>27.785175466666669</v>
      </c>
      <c r="AB311" s="35">
        <f t="shared" ref="AB311" si="325">AA311/Z311</f>
        <v>0.79386215619047629</v>
      </c>
      <c r="AC311" s="36"/>
      <c r="AD311" s="37">
        <v>15</v>
      </c>
      <c r="AE311" s="37">
        <v>15</v>
      </c>
      <c r="AF311" s="93">
        <v>15</v>
      </c>
      <c r="AG311" s="39"/>
      <c r="AH311" s="40">
        <f>AC311-C311</f>
        <v>0</v>
      </c>
      <c r="AI311" s="38"/>
      <c r="AJ311" s="38">
        <v>73.7</v>
      </c>
      <c r="AK311" s="41">
        <f t="shared" si="265"/>
        <v>225</v>
      </c>
      <c r="AL311" s="41">
        <f t="shared" si="266"/>
        <v>3375</v>
      </c>
      <c r="AM311" s="35">
        <f t="shared" si="267"/>
        <v>0</v>
      </c>
      <c r="AN311" s="41">
        <f>AJ311*1000*IF((Calibration!H$6&lt;AJ311)*AND(AJ311&lt;Calibration!F$7),Calibration!H$6,IF((Calibration!F$7&lt;AJ311)*AND(AJ311&lt;Calibration!F$9),Calibration!H$8,IF((Calibration!F$9&lt;AJ311)*AND(AJ311&lt;Calibration!F$11),Calibration!H$10,IF((Calibration!F$11&lt;AJ311)*AND(AJ311&lt;Calibration!F$13),Calibration!H$12,IF((Calibration!F$13&lt;AJ311)*AND(AJ311&lt;Calibration!F$15),Calibration!H$14,IF((Calibration!F$15&lt;AJ311)*AND(AJ311&lt;Calibration!F$17),Calibration!H$16,IF((Calibration!F$17&lt;AJ311)*AND(AJ311&lt;Calibration!F$19),Calibration!H$18,IF((Calibration!F$19&lt;AJ311)*AND(AJ311&lt;Calibration!F$21),Calibration!H$20,IF((Calibration!F$21&lt;AJ311)*AND(AJ311&lt;Calibration!F$23),Calibration!H$22,IF((Calibration!F$23&lt;AJ311)*AND(AJ311&lt;Calibration!F$25),Calibration!H$24,Calibration!H$26))))))))))</f>
        <v>74977.466666666674</v>
      </c>
      <c r="AO311" s="42">
        <f t="shared" si="268"/>
        <v>333.23318518518522</v>
      </c>
      <c r="AP311" s="43"/>
      <c r="AQ311" s="126">
        <f>P311/O311</f>
        <v>0</v>
      </c>
      <c r="AR311" s="45"/>
      <c r="AS311" s="47">
        <f>(((AA313+AA314)/2)-((AA311+AA312)/2))/((AA311+AA312)/2)*100</f>
        <v>23.135016520322939</v>
      </c>
      <c r="AT311" s="45"/>
      <c r="AU311" s="47"/>
      <c r="AV311" s="48"/>
      <c r="AW311" s="37"/>
      <c r="AX311" s="47"/>
      <c r="AY311" s="47"/>
      <c r="AZ311" s="49"/>
      <c r="BA311" s="47"/>
      <c r="BB311" s="47"/>
      <c r="BC311" s="50"/>
    </row>
    <row r="312" spans="1:55" ht="15" thickBot="1" x14ac:dyDescent="0.55000000000000004">
      <c r="A312" s="162"/>
      <c r="B312" s="153"/>
      <c r="C312" s="163"/>
      <c r="D312" s="153"/>
      <c r="E312" s="164"/>
      <c r="F312" s="158"/>
      <c r="G312" s="153"/>
      <c r="H312" s="153"/>
      <c r="I312" s="153"/>
      <c r="J312" s="153"/>
      <c r="K312" s="153"/>
      <c r="L312" s="153"/>
      <c r="M312" s="165"/>
      <c r="N312" s="158"/>
      <c r="O312" s="153"/>
      <c r="P312" s="153"/>
      <c r="Q312" s="153"/>
      <c r="R312" s="153"/>
      <c r="S312" s="150"/>
      <c r="T312" s="150"/>
      <c r="U312" s="150"/>
      <c r="V312" s="150"/>
      <c r="W312" s="150"/>
      <c r="X312" s="159"/>
      <c r="Y312" s="153"/>
      <c r="Z312" s="154"/>
      <c r="AA312" s="34">
        <f t="shared" si="273"/>
        <v>28.006954133333338</v>
      </c>
      <c r="AB312" s="52">
        <f t="shared" ref="AB312" si="326">AA312/Z311</f>
        <v>0.80019868952380968</v>
      </c>
      <c r="AC312" s="53"/>
      <c r="AD312" s="54">
        <v>15</v>
      </c>
      <c r="AE312" s="54">
        <v>15</v>
      </c>
      <c r="AF312" s="72">
        <v>15</v>
      </c>
      <c r="AG312" s="56"/>
      <c r="AH312" s="57">
        <f>AC312-C311</f>
        <v>0</v>
      </c>
      <c r="AI312" s="55"/>
      <c r="AJ312" s="55">
        <v>74.2</v>
      </c>
      <c r="AK312" s="58">
        <f t="shared" si="265"/>
        <v>225</v>
      </c>
      <c r="AL312" s="58">
        <f t="shared" si="266"/>
        <v>3375</v>
      </c>
      <c r="AM312" s="52">
        <f t="shared" si="267"/>
        <v>0</v>
      </c>
      <c r="AN312" s="41">
        <f>AJ312*1000*IF((Calibration!H$6&lt;AJ312)*AND(AJ312&lt;Calibration!F$7),Calibration!H$6,IF((Calibration!F$7&lt;AJ312)*AND(AJ312&lt;Calibration!F$9),Calibration!H$8,IF((Calibration!F$9&lt;AJ312)*AND(AJ312&lt;Calibration!F$11),Calibration!H$10,IF((Calibration!F$11&lt;AJ312)*AND(AJ312&lt;Calibration!F$13),Calibration!H$12,IF((Calibration!F$13&lt;AJ312)*AND(AJ312&lt;Calibration!F$15),Calibration!H$14,IF((Calibration!F$15&lt;AJ312)*AND(AJ312&lt;Calibration!F$17),Calibration!H$16,IF((Calibration!F$17&lt;AJ312)*AND(AJ312&lt;Calibration!F$19),Calibration!H$18,IF((Calibration!F$19&lt;AJ312)*AND(AJ312&lt;Calibration!F$21),Calibration!H$20,IF((Calibration!F$21&lt;AJ312)*AND(AJ312&lt;Calibration!F$23),Calibration!H$22,IF((Calibration!F$23&lt;AJ312)*AND(AJ312&lt;Calibration!F$25),Calibration!H$24,Calibration!H$26))))))))))</f>
        <v>75486.133333333346</v>
      </c>
      <c r="AO312" s="59">
        <f t="shared" si="268"/>
        <v>335.49392592592596</v>
      </c>
      <c r="AP312" s="60"/>
      <c r="AQ312" s="94">
        <f>P311/O311</f>
        <v>0</v>
      </c>
      <c r="AR312" s="62"/>
      <c r="AS312" s="64">
        <f>(((AA313+AA314)/2)-((AA311+AA312)/2))/((AA311+AA312)/2)*100</f>
        <v>23.135016520322939</v>
      </c>
      <c r="AT312" s="62"/>
      <c r="AU312" s="64"/>
      <c r="AV312" s="65"/>
      <c r="AW312" s="54"/>
      <c r="AX312" s="64"/>
      <c r="AY312" s="64"/>
      <c r="AZ312" s="66"/>
      <c r="BA312" s="64"/>
      <c r="BB312" s="64"/>
      <c r="BC312" s="67"/>
    </row>
    <row r="313" spans="1:55" ht="15" thickBot="1" x14ac:dyDescent="0.55000000000000004">
      <c r="A313" s="162"/>
      <c r="B313" s="153"/>
      <c r="C313" s="163"/>
      <c r="D313" s="153"/>
      <c r="E313" s="164"/>
      <c r="F313" s="158"/>
      <c r="G313" s="153"/>
      <c r="H313" s="153"/>
      <c r="I313" s="153"/>
      <c r="J313" s="153"/>
      <c r="K313" s="153"/>
      <c r="L313" s="153"/>
      <c r="M313" s="165"/>
      <c r="N313" s="158"/>
      <c r="O313" s="153"/>
      <c r="P313" s="153"/>
      <c r="Q313" s="153"/>
      <c r="R313" s="153"/>
      <c r="S313" s="150"/>
      <c r="T313" s="150"/>
      <c r="U313" s="150"/>
      <c r="V313" s="150"/>
      <c r="W313" s="150"/>
      <c r="X313" s="155"/>
      <c r="Y313" s="153"/>
      <c r="Z313" s="154"/>
      <c r="AA313" s="34">
        <f t="shared" si="273"/>
        <v>33.462709333333336</v>
      </c>
      <c r="AB313" s="52">
        <f t="shared" ref="AB313" si="327">AA313/Z311</f>
        <v>0.9560774095238096</v>
      </c>
      <c r="AC313" s="53"/>
      <c r="AD313" s="54">
        <v>15</v>
      </c>
      <c r="AE313" s="54">
        <v>15</v>
      </c>
      <c r="AF313" s="72">
        <v>15</v>
      </c>
      <c r="AG313" s="56"/>
      <c r="AH313" s="57">
        <f>AC313-C311</f>
        <v>0</v>
      </c>
      <c r="AI313" s="55"/>
      <c r="AJ313" s="55">
        <v>86.5</v>
      </c>
      <c r="AK313" s="58">
        <f t="shared" si="265"/>
        <v>225</v>
      </c>
      <c r="AL313" s="58">
        <f t="shared" si="266"/>
        <v>3375</v>
      </c>
      <c r="AM313" s="52">
        <f t="shared" si="267"/>
        <v>0</v>
      </c>
      <c r="AN313" s="41">
        <f>AJ313*1000*IF((Calibration!H$6&lt;AJ313)*AND(AJ313&lt;Calibration!F$7),Calibration!H$6,IF((Calibration!F$7&lt;AJ313)*AND(AJ313&lt;Calibration!F$9),Calibration!H$8,IF((Calibration!F$9&lt;AJ313)*AND(AJ313&lt;Calibration!F$11),Calibration!H$10,IF((Calibration!F$11&lt;AJ313)*AND(AJ313&lt;Calibration!F$13),Calibration!H$12,IF((Calibration!F$13&lt;AJ313)*AND(AJ313&lt;Calibration!F$15),Calibration!H$14,IF((Calibration!F$15&lt;AJ313)*AND(AJ313&lt;Calibration!F$17),Calibration!H$16,IF((Calibration!F$17&lt;AJ313)*AND(AJ313&lt;Calibration!F$19),Calibration!H$18,IF((Calibration!F$19&lt;AJ313)*AND(AJ313&lt;Calibration!F$21),Calibration!H$20,IF((Calibration!F$21&lt;AJ313)*AND(AJ313&lt;Calibration!F$23),Calibration!H$22,IF((Calibration!F$23&lt;AJ313)*AND(AJ313&lt;Calibration!F$25),Calibration!H$24,Calibration!H$26))))))))))</f>
        <v>87999.333333333343</v>
      </c>
      <c r="AO313" s="59">
        <f t="shared" si="268"/>
        <v>391.10814814814819</v>
      </c>
      <c r="AP313" s="60"/>
      <c r="AQ313" s="94">
        <f>P311/O311</f>
        <v>0</v>
      </c>
      <c r="AR313" s="62"/>
      <c r="AS313" s="64">
        <f>(((AA313+AA314)/2)-((AA311+AA312)/2))/((AA311+AA312)/2)*100</f>
        <v>23.135016520322939</v>
      </c>
      <c r="AT313" s="62"/>
      <c r="AU313" s="64"/>
      <c r="AV313" s="65"/>
      <c r="AW313" s="54"/>
      <c r="AX313" s="64"/>
      <c r="AY313" s="64"/>
      <c r="AZ313" s="66"/>
      <c r="BA313" s="64"/>
      <c r="BB313" s="64"/>
      <c r="BC313" s="67"/>
    </row>
    <row r="314" spans="1:55" ht="15" thickBot="1" x14ac:dyDescent="0.55000000000000004">
      <c r="A314" s="167"/>
      <c r="B314" s="153"/>
      <c r="C314" s="163"/>
      <c r="D314" s="153"/>
      <c r="E314" s="164"/>
      <c r="F314" s="156"/>
      <c r="G314" s="153"/>
      <c r="H314" s="153"/>
      <c r="I314" s="153"/>
      <c r="J314" s="153"/>
      <c r="K314" s="153"/>
      <c r="L314" s="153"/>
      <c r="M314" s="165"/>
      <c r="N314" s="156"/>
      <c r="O314" s="153"/>
      <c r="P314" s="153"/>
      <c r="Q314" s="153"/>
      <c r="R314" s="153"/>
      <c r="S314" s="152"/>
      <c r="T314" s="152"/>
      <c r="U314" s="152"/>
      <c r="V314" s="152"/>
      <c r="W314" s="152"/>
      <c r="X314" s="156"/>
      <c r="Y314" s="153"/>
      <c r="Z314" s="154"/>
      <c r="AA314" s="34">
        <f t="shared" si="273"/>
        <v>35.236938666666667</v>
      </c>
      <c r="AB314" s="87">
        <f t="shared" ref="AB314" si="328">AA314/Z311</f>
        <v>1.0067696761904763</v>
      </c>
      <c r="AC314" s="70"/>
      <c r="AD314" s="71">
        <v>15</v>
      </c>
      <c r="AE314" s="71">
        <v>15</v>
      </c>
      <c r="AF314" s="72">
        <v>15</v>
      </c>
      <c r="AG314" s="73"/>
      <c r="AH314" s="74">
        <f>AH313</f>
        <v>0</v>
      </c>
      <c r="AI314" s="72"/>
      <c r="AJ314" s="72">
        <v>90.5</v>
      </c>
      <c r="AK314" s="75">
        <f t="shared" si="265"/>
        <v>225</v>
      </c>
      <c r="AL314" s="75">
        <f t="shared" si="266"/>
        <v>3375</v>
      </c>
      <c r="AM314" s="69">
        <f t="shared" si="267"/>
        <v>0</v>
      </c>
      <c r="AN314" s="41">
        <f>AJ314*1000*IF((Calibration!H$6&lt;AJ314)*AND(AJ314&lt;Calibration!F$7),Calibration!H$6,IF((Calibration!F$7&lt;AJ314)*AND(AJ314&lt;Calibration!F$9),Calibration!H$8,IF((Calibration!F$9&lt;AJ314)*AND(AJ314&lt;Calibration!F$11),Calibration!H$10,IF((Calibration!F$11&lt;AJ314)*AND(AJ314&lt;Calibration!F$13),Calibration!H$12,IF((Calibration!F$13&lt;AJ314)*AND(AJ314&lt;Calibration!F$15),Calibration!H$14,IF((Calibration!F$15&lt;AJ314)*AND(AJ314&lt;Calibration!F$17),Calibration!H$16,IF((Calibration!F$17&lt;AJ314)*AND(AJ314&lt;Calibration!F$19),Calibration!H$18,IF((Calibration!F$19&lt;AJ314)*AND(AJ314&lt;Calibration!F$21),Calibration!H$20,IF((Calibration!F$21&lt;AJ314)*AND(AJ314&lt;Calibration!F$23),Calibration!H$22,IF((Calibration!F$23&lt;AJ314)*AND(AJ314&lt;Calibration!F$25),Calibration!H$24,Calibration!H$26))))))))))</f>
        <v>92068.666666666672</v>
      </c>
      <c r="AO314" s="76">
        <f t="shared" si="268"/>
        <v>409.19407407407408</v>
      </c>
      <c r="AP314" s="88"/>
      <c r="AQ314" s="89">
        <f>P311/O311</f>
        <v>0</v>
      </c>
      <c r="AR314" s="79"/>
      <c r="AS314" s="81">
        <f>(((AA313+AA314)/2)-((AA311+AA312)/2))/((AA311+AA312)/2)*100</f>
        <v>23.135016520322939</v>
      </c>
      <c r="AT314" s="79"/>
      <c r="AU314" s="81"/>
      <c r="AV314" s="82"/>
      <c r="AW314" s="71"/>
      <c r="AX314" s="81"/>
      <c r="AY314" s="81"/>
      <c r="AZ314" s="83"/>
      <c r="BA314" s="81"/>
      <c r="BB314" s="81"/>
      <c r="BC314" s="84"/>
    </row>
    <row r="315" spans="1:55" ht="15" thickBot="1" x14ac:dyDescent="0.55000000000000004">
      <c r="A315" s="162">
        <v>79</v>
      </c>
      <c r="B315" s="156"/>
      <c r="C315" s="168"/>
      <c r="D315" s="156"/>
      <c r="E315" s="170"/>
      <c r="F315" s="158"/>
      <c r="G315" s="156"/>
      <c r="H315" s="156"/>
      <c r="I315" s="156"/>
      <c r="J315" s="156"/>
      <c r="K315" s="156"/>
      <c r="L315" s="156"/>
      <c r="M315" s="172"/>
      <c r="N315" s="158" t="s">
        <v>69</v>
      </c>
      <c r="O315" s="156">
        <v>11</v>
      </c>
      <c r="P315" s="156"/>
      <c r="Q315" s="156"/>
      <c r="R315" s="156"/>
      <c r="S315" s="150"/>
      <c r="T315" s="150"/>
      <c r="U315" s="150"/>
      <c r="V315" s="150"/>
      <c r="W315" s="150"/>
      <c r="X315" s="158"/>
      <c r="Y315" s="156"/>
      <c r="Z315" s="160">
        <f>LOOKUP(N315,$BU$4:$BU$14,$BT$4:$BT$14)</f>
        <v>35</v>
      </c>
      <c r="AA315" s="34">
        <f t="shared" si="273"/>
        <v>30.934432533333339</v>
      </c>
      <c r="AB315" s="35">
        <f t="shared" ref="AB315" si="329">AA315/Z315</f>
        <v>0.88384092952380966</v>
      </c>
      <c r="AC315" s="96"/>
      <c r="AD315" s="97">
        <v>15</v>
      </c>
      <c r="AE315" s="97">
        <v>15</v>
      </c>
      <c r="AF315" s="98">
        <v>15</v>
      </c>
      <c r="AG315" s="99"/>
      <c r="AH315" s="100">
        <f>AC315-C315</f>
        <v>0</v>
      </c>
      <c r="AI315" s="101"/>
      <c r="AJ315" s="38">
        <v>80.8</v>
      </c>
      <c r="AK315" s="102">
        <f t="shared" si="265"/>
        <v>225</v>
      </c>
      <c r="AL315" s="102">
        <f t="shared" si="266"/>
        <v>3375</v>
      </c>
      <c r="AM315" s="95">
        <f t="shared" si="267"/>
        <v>0</v>
      </c>
      <c r="AN315" s="41">
        <f>AJ315*1000*IF((Calibration!H$6&lt;AJ315)*AND(AJ315&lt;Calibration!F$7),Calibration!H$6,IF((Calibration!F$7&lt;AJ315)*AND(AJ315&lt;Calibration!F$9),Calibration!H$8,IF((Calibration!F$9&lt;AJ315)*AND(AJ315&lt;Calibration!F$11),Calibration!H$10,IF((Calibration!F$11&lt;AJ315)*AND(AJ315&lt;Calibration!F$13),Calibration!H$12,IF((Calibration!F$13&lt;AJ315)*AND(AJ315&lt;Calibration!F$15),Calibration!H$14,IF((Calibration!F$15&lt;AJ315)*AND(AJ315&lt;Calibration!F$17),Calibration!H$16,IF((Calibration!F$17&lt;AJ315)*AND(AJ315&lt;Calibration!F$19),Calibration!H$18,IF((Calibration!F$19&lt;AJ315)*AND(AJ315&lt;Calibration!F$21),Calibration!H$20,IF((Calibration!F$21&lt;AJ315)*AND(AJ315&lt;Calibration!F$23),Calibration!H$22,IF((Calibration!F$23&lt;AJ315)*AND(AJ315&lt;Calibration!F$25),Calibration!H$24,Calibration!H$26))))))))))</f>
        <v>82200.53333333334</v>
      </c>
      <c r="AO315" s="103">
        <f t="shared" si="268"/>
        <v>365.33570370370376</v>
      </c>
      <c r="AP315" s="43"/>
      <c r="AQ315" s="34">
        <f>P315/O315</f>
        <v>0</v>
      </c>
      <c r="AR315" s="104"/>
      <c r="AS315" s="105">
        <f>(((AA317+AA318)/2)-((AA315+AA316)/2))/((AA315+AA316)/2)*100</f>
        <v>22.548184076614078</v>
      </c>
      <c r="AT315" s="104"/>
      <c r="AU315" s="105"/>
      <c r="AV315" s="106"/>
      <c r="AW315" s="97"/>
      <c r="AX315" s="105"/>
      <c r="AY315" s="105"/>
      <c r="AZ315" s="107"/>
      <c r="BA315" s="105"/>
      <c r="BB315" s="105"/>
      <c r="BC315" s="108"/>
    </row>
    <row r="316" spans="1:55" ht="15" thickBot="1" x14ac:dyDescent="0.55000000000000004">
      <c r="A316" s="162"/>
      <c r="B316" s="153"/>
      <c r="C316" s="163"/>
      <c r="D316" s="153"/>
      <c r="E316" s="164"/>
      <c r="F316" s="158"/>
      <c r="G316" s="153"/>
      <c r="H316" s="153"/>
      <c r="I316" s="153"/>
      <c r="J316" s="153"/>
      <c r="K316" s="153"/>
      <c r="L316" s="153"/>
      <c r="M316" s="165"/>
      <c r="N316" s="158"/>
      <c r="O316" s="153"/>
      <c r="P316" s="153"/>
      <c r="Q316" s="153"/>
      <c r="R316" s="153"/>
      <c r="S316" s="150"/>
      <c r="T316" s="150"/>
      <c r="U316" s="150"/>
      <c r="V316" s="150"/>
      <c r="W316" s="150"/>
      <c r="X316" s="159"/>
      <c r="Y316" s="153"/>
      <c r="Z316" s="154"/>
      <c r="AA316" s="34">
        <f t="shared" si="273"/>
        <v>30.047317866666667</v>
      </c>
      <c r="AB316" s="52">
        <f t="shared" ref="AB316" si="330">AA316/Z315</f>
        <v>0.85849479619047619</v>
      </c>
      <c r="AC316" s="53"/>
      <c r="AD316" s="54">
        <v>15</v>
      </c>
      <c r="AE316" s="54">
        <v>15</v>
      </c>
      <c r="AF316" s="72">
        <v>15</v>
      </c>
      <c r="AG316" s="56"/>
      <c r="AH316" s="57">
        <f>AC316-C315</f>
        <v>0</v>
      </c>
      <c r="AI316" s="55"/>
      <c r="AJ316" s="55">
        <v>78.8</v>
      </c>
      <c r="AK316" s="58">
        <f t="shared" si="265"/>
        <v>225</v>
      </c>
      <c r="AL316" s="58">
        <f t="shared" si="266"/>
        <v>3375</v>
      </c>
      <c r="AM316" s="52">
        <f t="shared" si="267"/>
        <v>0</v>
      </c>
      <c r="AN316" s="41">
        <f>AJ316*1000*IF((Calibration!H$6&lt;AJ316)*AND(AJ316&lt;Calibration!F$7),Calibration!H$6,IF((Calibration!F$7&lt;AJ316)*AND(AJ316&lt;Calibration!F$9),Calibration!H$8,IF((Calibration!F$9&lt;AJ316)*AND(AJ316&lt;Calibration!F$11),Calibration!H$10,IF((Calibration!F$11&lt;AJ316)*AND(AJ316&lt;Calibration!F$13),Calibration!H$12,IF((Calibration!F$13&lt;AJ316)*AND(AJ316&lt;Calibration!F$15),Calibration!H$14,IF((Calibration!F$15&lt;AJ316)*AND(AJ316&lt;Calibration!F$17),Calibration!H$16,IF((Calibration!F$17&lt;AJ316)*AND(AJ316&lt;Calibration!F$19),Calibration!H$18,IF((Calibration!F$19&lt;AJ316)*AND(AJ316&lt;Calibration!F$21),Calibration!H$20,IF((Calibration!F$21&lt;AJ316)*AND(AJ316&lt;Calibration!F$23),Calibration!H$22,IF((Calibration!F$23&lt;AJ316)*AND(AJ316&lt;Calibration!F$25),Calibration!H$24,Calibration!H$26))))))))))</f>
        <v>80165.866666666669</v>
      </c>
      <c r="AO316" s="59">
        <f t="shared" si="268"/>
        <v>356.29274074074073</v>
      </c>
      <c r="AP316" s="109"/>
      <c r="AQ316" s="51">
        <f>P315/O315</f>
        <v>0</v>
      </c>
      <c r="AR316" s="62"/>
      <c r="AS316" s="64">
        <f>(((AA317+AA318)/2)-((AA315+AA316)/2))/((AA315+AA316)/2)*100</f>
        <v>22.548184076614078</v>
      </c>
      <c r="AT316" s="62"/>
      <c r="AU316" s="64"/>
      <c r="AV316" s="65"/>
      <c r="AW316" s="54"/>
      <c r="AX316" s="64"/>
      <c r="AY316" s="64"/>
      <c r="AZ316" s="66"/>
      <c r="BA316" s="64"/>
      <c r="BB316" s="64"/>
      <c r="BC316" s="67"/>
    </row>
    <row r="317" spans="1:55" ht="15" thickBot="1" x14ac:dyDescent="0.55000000000000004">
      <c r="A317" s="162"/>
      <c r="B317" s="153"/>
      <c r="C317" s="163"/>
      <c r="D317" s="153"/>
      <c r="E317" s="164"/>
      <c r="F317" s="158"/>
      <c r="G317" s="153"/>
      <c r="H317" s="153"/>
      <c r="I317" s="153"/>
      <c r="J317" s="153"/>
      <c r="K317" s="153"/>
      <c r="L317" s="153"/>
      <c r="M317" s="165"/>
      <c r="N317" s="158"/>
      <c r="O317" s="153"/>
      <c r="P317" s="153"/>
      <c r="Q317" s="153"/>
      <c r="R317" s="153"/>
      <c r="S317" s="150"/>
      <c r="T317" s="150"/>
      <c r="U317" s="150"/>
      <c r="V317" s="150"/>
      <c r="W317" s="150"/>
      <c r="X317" s="155"/>
      <c r="Y317" s="153"/>
      <c r="Z317" s="154"/>
      <c r="AA317" s="34">
        <f t="shared" si="273"/>
        <v>37.632148266666675</v>
      </c>
      <c r="AB317" s="52">
        <f t="shared" ref="AB317" si="331">AA317/Z315</f>
        <v>1.0752042361904763</v>
      </c>
      <c r="AC317" s="53"/>
      <c r="AD317" s="54">
        <v>15</v>
      </c>
      <c r="AE317" s="54">
        <v>15</v>
      </c>
      <c r="AF317" s="72">
        <v>15</v>
      </c>
      <c r="AG317" s="56"/>
      <c r="AH317" s="57">
        <f>AC317-C315</f>
        <v>0</v>
      </c>
      <c r="AI317" s="55"/>
      <c r="AJ317" s="55">
        <v>95.9</v>
      </c>
      <c r="AK317" s="58">
        <f t="shared" si="265"/>
        <v>225</v>
      </c>
      <c r="AL317" s="58">
        <f t="shared" si="266"/>
        <v>3375</v>
      </c>
      <c r="AM317" s="52">
        <f t="shared" si="267"/>
        <v>0</v>
      </c>
      <c r="AN317" s="41">
        <f>AJ317*1000*IF((Calibration!H$6&lt;AJ317)*AND(AJ317&lt;Calibration!F$7),Calibration!H$6,IF((Calibration!F$7&lt;AJ317)*AND(AJ317&lt;Calibration!F$9),Calibration!H$8,IF((Calibration!F$9&lt;AJ317)*AND(AJ317&lt;Calibration!F$11),Calibration!H$10,IF((Calibration!F$11&lt;AJ317)*AND(AJ317&lt;Calibration!F$13),Calibration!H$12,IF((Calibration!F$13&lt;AJ317)*AND(AJ317&lt;Calibration!F$15),Calibration!H$14,IF((Calibration!F$15&lt;AJ317)*AND(AJ317&lt;Calibration!F$17),Calibration!H$16,IF((Calibration!F$17&lt;AJ317)*AND(AJ317&lt;Calibration!F$19),Calibration!H$18,IF((Calibration!F$19&lt;AJ317)*AND(AJ317&lt;Calibration!F$21),Calibration!H$20,IF((Calibration!F$21&lt;AJ317)*AND(AJ317&lt;Calibration!F$23),Calibration!H$22,IF((Calibration!F$23&lt;AJ317)*AND(AJ317&lt;Calibration!F$25),Calibration!H$24,Calibration!H$26))))))))))</f>
        <v>97562.266666666677</v>
      </c>
      <c r="AO317" s="59">
        <f t="shared" si="268"/>
        <v>433.61007407407413</v>
      </c>
      <c r="AP317" s="109"/>
      <c r="AQ317" s="51">
        <f>P315/O315</f>
        <v>0</v>
      </c>
      <c r="AR317" s="62"/>
      <c r="AS317" s="64">
        <f>(((AA317+AA318)/2)-((AA315+AA316)/2))/((AA315+AA316)/2)*100</f>
        <v>22.548184076614078</v>
      </c>
      <c r="AT317" s="62"/>
      <c r="AU317" s="64"/>
      <c r="AV317" s="65"/>
      <c r="AW317" s="54"/>
      <c r="AX317" s="64"/>
      <c r="AY317" s="64"/>
      <c r="AZ317" s="66"/>
      <c r="BA317" s="64"/>
      <c r="BB317" s="64"/>
      <c r="BC317" s="67"/>
    </row>
    <row r="318" spans="1:55" ht="15" thickBot="1" x14ac:dyDescent="0.55000000000000004">
      <c r="A318" s="162"/>
      <c r="B318" s="157"/>
      <c r="C318" s="169"/>
      <c r="D318" s="157"/>
      <c r="E318" s="171"/>
      <c r="F318" s="158"/>
      <c r="G318" s="157"/>
      <c r="H318" s="157"/>
      <c r="I318" s="157"/>
      <c r="J318" s="157"/>
      <c r="K318" s="157"/>
      <c r="L318" s="157"/>
      <c r="M318" s="173"/>
      <c r="N318" s="158"/>
      <c r="O318" s="157"/>
      <c r="P318" s="157"/>
      <c r="Q318" s="157"/>
      <c r="R318" s="157"/>
      <c r="S318" s="150"/>
      <c r="T318" s="150"/>
      <c r="U318" s="150"/>
      <c r="V318" s="150"/>
      <c r="W318" s="150"/>
      <c r="X318" s="158"/>
      <c r="Y318" s="157"/>
      <c r="Z318" s="161"/>
      <c r="AA318" s="34">
        <f t="shared" si="273"/>
        <v>37.099879466666671</v>
      </c>
      <c r="AB318" s="87">
        <f t="shared" ref="AB318" si="332">AA318/Z315</f>
        <v>1.0599965561904763</v>
      </c>
      <c r="AC318" s="110"/>
      <c r="AD318" s="111">
        <v>15</v>
      </c>
      <c r="AE318" s="111">
        <v>15</v>
      </c>
      <c r="AF318" s="112">
        <v>15</v>
      </c>
      <c r="AG318" s="113"/>
      <c r="AH318" s="114">
        <f>AH317</f>
        <v>0</v>
      </c>
      <c r="AI318" s="112"/>
      <c r="AJ318" s="72">
        <v>94.7</v>
      </c>
      <c r="AK318" s="115">
        <f t="shared" si="265"/>
        <v>225</v>
      </c>
      <c r="AL318" s="115">
        <f t="shared" si="266"/>
        <v>3375</v>
      </c>
      <c r="AM318" s="116">
        <f t="shared" si="267"/>
        <v>0</v>
      </c>
      <c r="AN318" s="41">
        <f>AJ318*1000*IF((Calibration!H$6&lt;AJ318)*AND(AJ318&lt;Calibration!F$7),Calibration!H$6,IF((Calibration!F$7&lt;AJ318)*AND(AJ318&lt;Calibration!F$9),Calibration!H$8,IF((Calibration!F$9&lt;AJ318)*AND(AJ318&lt;Calibration!F$11),Calibration!H$10,IF((Calibration!F$11&lt;AJ318)*AND(AJ318&lt;Calibration!F$13),Calibration!H$12,IF((Calibration!F$13&lt;AJ318)*AND(AJ318&lt;Calibration!F$15),Calibration!H$14,IF((Calibration!F$15&lt;AJ318)*AND(AJ318&lt;Calibration!F$17),Calibration!H$16,IF((Calibration!F$17&lt;AJ318)*AND(AJ318&lt;Calibration!F$19),Calibration!H$18,IF((Calibration!F$19&lt;AJ318)*AND(AJ318&lt;Calibration!F$21),Calibration!H$20,IF((Calibration!F$21&lt;AJ318)*AND(AJ318&lt;Calibration!F$23),Calibration!H$22,IF((Calibration!F$23&lt;AJ318)*AND(AJ318&lt;Calibration!F$25),Calibration!H$24,Calibration!H$26))))))))))</f>
        <v>96341.466666666674</v>
      </c>
      <c r="AO318" s="117">
        <f t="shared" si="268"/>
        <v>428.18429629629634</v>
      </c>
      <c r="AP318" s="118"/>
      <c r="AQ318" s="119">
        <f>P315/O315</f>
        <v>0</v>
      </c>
      <c r="AR318" s="120"/>
      <c r="AS318" s="121">
        <f>(((AA317+AA318)/2)-((AA315+AA316)/2))/((AA315+AA316)/2)*100</f>
        <v>22.548184076614078</v>
      </c>
      <c r="AT318" s="120"/>
      <c r="AU318" s="121"/>
      <c r="AV318" s="122"/>
      <c r="AW318" s="111"/>
      <c r="AX318" s="121"/>
      <c r="AY318" s="121"/>
      <c r="AZ318" s="123"/>
      <c r="BA318" s="121"/>
      <c r="BB318" s="121"/>
      <c r="BC318" s="124"/>
    </row>
    <row r="319" spans="1:55" ht="15" thickBot="1" x14ac:dyDescent="0.55000000000000004">
      <c r="A319" s="166">
        <v>80</v>
      </c>
      <c r="B319" s="153"/>
      <c r="C319" s="163"/>
      <c r="D319" s="153"/>
      <c r="E319" s="164"/>
      <c r="F319" s="157"/>
      <c r="G319" s="153"/>
      <c r="H319" s="153"/>
      <c r="I319" s="153"/>
      <c r="J319" s="153"/>
      <c r="K319" s="153"/>
      <c r="L319" s="153"/>
      <c r="M319" s="165"/>
      <c r="N319" s="157" t="s">
        <v>3</v>
      </c>
      <c r="O319" s="153">
        <v>11</v>
      </c>
      <c r="P319" s="153"/>
      <c r="Q319" s="153"/>
      <c r="R319" s="153"/>
      <c r="S319" s="151"/>
      <c r="T319" s="151"/>
      <c r="U319" s="151"/>
      <c r="V319" s="151"/>
      <c r="W319" s="151"/>
      <c r="X319" s="157"/>
      <c r="Y319" s="153"/>
      <c r="Z319" s="154">
        <f>LOOKUP(N319,$BU$4:$BU$14,$BT$4:$BT$14)</f>
        <v>30</v>
      </c>
      <c r="AA319" s="34">
        <f t="shared" si="273"/>
        <v>26.676282133333345</v>
      </c>
      <c r="AB319" s="35">
        <f t="shared" ref="AB319" si="333">AA319/Z319</f>
        <v>0.88920940444444485</v>
      </c>
      <c r="AC319" s="36"/>
      <c r="AD319" s="37">
        <v>15</v>
      </c>
      <c r="AE319" s="37">
        <v>15</v>
      </c>
      <c r="AF319" s="93">
        <v>15</v>
      </c>
      <c r="AG319" s="39"/>
      <c r="AH319" s="40">
        <f>AC319-C319</f>
        <v>0</v>
      </c>
      <c r="AI319" s="38"/>
      <c r="AJ319" s="38">
        <v>71.2</v>
      </c>
      <c r="AK319" s="41">
        <f>AE319*AF319</f>
        <v>225</v>
      </c>
      <c r="AL319" s="41">
        <f>AK319*AD319</f>
        <v>3375</v>
      </c>
      <c r="AM319" s="35">
        <f>AI319/AL319</f>
        <v>0</v>
      </c>
      <c r="AN319" s="41">
        <f>AJ319*1000*IF((Calibration!H$6&lt;AJ319)*AND(AJ319&lt;Calibration!F$7),Calibration!H$6,IF((Calibration!F$7&lt;AJ319)*AND(AJ319&lt;Calibration!F$9),Calibration!H$8,IF((Calibration!F$9&lt;AJ319)*AND(AJ319&lt;Calibration!F$11),Calibration!H$10,IF((Calibration!F$11&lt;AJ319)*AND(AJ319&lt;Calibration!F$13),Calibration!H$12,IF((Calibration!F$13&lt;AJ319)*AND(AJ319&lt;Calibration!F$15),Calibration!H$14,IF((Calibration!F$15&lt;AJ319)*AND(AJ319&lt;Calibration!F$17),Calibration!H$16,IF((Calibration!F$17&lt;AJ319)*AND(AJ319&lt;Calibration!F$19),Calibration!H$18,IF((Calibration!F$19&lt;AJ319)*AND(AJ319&lt;Calibration!F$21),Calibration!H$20,IF((Calibration!F$21&lt;AJ319)*AND(AJ319&lt;Calibration!F$23),Calibration!H$22,IF((Calibration!F$23&lt;AJ319)*AND(AJ319&lt;Calibration!F$25),Calibration!H$24,Calibration!H$26))))))))))</f>
        <v>72434.133333333346</v>
      </c>
      <c r="AO319" s="42">
        <f>AN319/AK319</f>
        <v>321.92948148148156</v>
      </c>
      <c r="AP319" s="43"/>
      <c r="AQ319" s="126">
        <f>P319/O319</f>
        <v>0</v>
      </c>
      <c r="AR319" s="45"/>
      <c r="AS319" s="47">
        <f>(((AA321+AA322)/2)-((AA319+AA320)/2))/((AA319+AA320)/2)*100</f>
        <v>23.054591538947271</v>
      </c>
      <c r="AT319" s="45"/>
      <c r="AU319" s="47"/>
      <c r="AV319" s="48"/>
      <c r="AW319" s="37"/>
      <c r="AX319" s="47"/>
      <c r="AY319" s="47"/>
      <c r="AZ319" s="49"/>
      <c r="BA319" s="47"/>
      <c r="BB319" s="47"/>
      <c r="BC319" s="50"/>
    </row>
    <row r="320" spans="1:55" ht="15" thickBot="1" x14ac:dyDescent="0.55000000000000004">
      <c r="A320" s="162"/>
      <c r="B320" s="153"/>
      <c r="C320" s="163"/>
      <c r="D320" s="153"/>
      <c r="E320" s="164"/>
      <c r="F320" s="158"/>
      <c r="G320" s="153"/>
      <c r="H320" s="153"/>
      <c r="I320" s="153"/>
      <c r="J320" s="153"/>
      <c r="K320" s="153"/>
      <c r="L320" s="153"/>
      <c r="M320" s="165"/>
      <c r="N320" s="158"/>
      <c r="O320" s="153"/>
      <c r="P320" s="153"/>
      <c r="Q320" s="153"/>
      <c r="R320" s="153"/>
      <c r="S320" s="150"/>
      <c r="T320" s="150"/>
      <c r="U320" s="150"/>
      <c r="V320" s="150"/>
      <c r="W320" s="150"/>
      <c r="X320" s="159"/>
      <c r="Y320" s="153"/>
      <c r="Z320" s="154"/>
      <c r="AA320" s="34">
        <f t="shared" si="273"/>
        <v>26.809349333333344</v>
      </c>
      <c r="AB320" s="52">
        <f t="shared" ref="AB320" si="334">AA320/Z319</f>
        <v>0.89364497777777818</v>
      </c>
      <c r="AC320" s="53"/>
      <c r="AD320" s="54">
        <v>15</v>
      </c>
      <c r="AE320" s="54">
        <v>15</v>
      </c>
      <c r="AF320" s="72">
        <v>15</v>
      </c>
      <c r="AG320" s="56"/>
      <c r="AH320" s="57">
        <f>AC320-C319</f>
        <v>0</v>
      </c>
      <c r="AI320" s="55"/>
      <c r="AJ320" s="55">
        <v>71.5</v>
      </c>
      <c r="AK320" s="58">
        <f>AE320*AF320</f>
        <v>225</v>
      </c>
      <c r="AL320" s="58">
        <f>AK320*AD320</f>
        <v>3375</v>
      </c>
      <c r="AM320" s="52">
        <f>AI320/AL320</f>
        <v>0</v>
      </c>
      <c r="AN320" s="41">
        <f>AJ320*1000*IF((Calibration!H$6&lt;AJ320)*AND(AJ320&lt;Calibration!F$7),Calibration!H$6,IF((Calibration!F$7&lt;AJ320)*AND(AJ320&lt;Calibration!F$9),Calibration!H$8,IF((Calibration!F$9&lt;AJ320)*AND(AJ320&lt;Calibration!F$11),Calibration!H$10,IF((Calibration!F$11&lt;AJ320)*AND(AJ320&lt;Calibration!F$13),Calibration!H$12,IF((Calibration!F$13&lt;AJ320)*AND(AJ320&lt;Calibration!F$15),Calibration!H$14,IF((Calibration!F$15&lt;AJ320)*AND(AJ320&lt;Calibration!F$17),Calibration!H$16,IF((Calibration!F$17&lt;AJ320)*AND(AJ320&lt;Calibration!F$19),Calibration!H$18,IF((Calibration!F$19&lt;AJ320)*AND(AJ320&lt;Calibration!F$21),Calibration!H$20,IF((Calibration!F$21&lt;AJ320)*AND(AJ320&lt;Calibration!F$23),Calibration!H$22,IF((Calibration!F$23&lt;AJ320)*AND(AJ320&lt;Calibration!F$25),Calibration!H$24,Calibration!H$26))))))))))</f>
        <v>72739.333333333343</v>
      </c>
      <c r="AO320" s="59">
        <f>AN320/AK320</f>
        <v>323.28592592592599</v>
      </c>
      <c r="AP320" s="60"/>
      <c r="AQ320" s="94">
        <f>P319/O319</f>
        <v>0</v>
      </c>
      <c r="AR320" s="62"/>
      <c r="AS320" s="64">
        <f>(((AA321+AA322)/2)-((AA319+AA320)/2))/((AA319+AA320)/2)*100</f>
        <v>23.054591538947271</v>
      </c>
      <c r="AT320" s="62"/>
      <c r="AU320" s="64"/>
      <c r="AV320" s="65"/>
      <c r="AW320" s="54"/>
      <c r="AX320" s="64"/>
      <c r="AY320" s="64"/>
      <c r="AZ320" s="66"/>
      <c r="BA320" s="64"/>
      <c r="BB320" s="64"/>
      <c r="BC320" s="67"/>
    </row>
    <row r="321" spans="1:55" ht="15" thickBot="1" x14ac:dyDescent="0.55000000000000004">
      <c r="A321" s="162"/>
      <c r="B321" s="153"/>
      <c r="C321" s="163"/>
      <c r="D321" s="153"/>
      <c r="E321" s="164"/>
      <c r="F321" s="158"/>
      <c r="G321" s="153"/>
      <c r="H321" s="153"/>
      <c r="I321" s="153"/>
      <c r="J321" s="153"/>
      <c r="K321" s="153"/>
      <c r="L321" s="153"/>
      <c r="M321" s="165"/>
      <c r="N321" s="158"/>
      <c r="O321" s="153"/>
      <c r="P321" s="153"/>
      <c r="Q321" s="153"/>
      <c r="R321" s="153"/>
      <c r="S321" s="150"/>
      <c r="T321" s="150"/>
      <c r="U321" s="150"/>
      <c r="V321" s="150"/>
      <c r="W321" s="150"/>
      <c r="X321" s="155"/>
      <c r="Y321" s="153"/>
      <c r="Z321" s="154"/>
      <c r="AA321" s="34">
        <f t="shared" si="273"/>
        <v>32.753017600000007</v>
      </c>
      <c r="AB321" s="52">
        <f t="shared" ref="AB321" si="335">AA321/Z319</f>
        <v>1.0917672533333336</v>
      </c>
      <c r="AC321" s="53"/>
      <c r="AD321" s="54">
        <v>15</v>
      </c>
      <c r="AE321" s="54">
        <v>15</v>
      </c>
      <c r="AF321" s="72">
        <v>15</v>
      </c>
      <c r="AG321" s="56"/>
      <c r="AH321" s="57">
        <f>AC321-C319</f>
        <v>0</v>
      </c>
      <c r="AI321" s="55"/>
      <c r="AJ321" s="55">
        <v>84.9</v>
      </c>
      <c r="AK321" s="58">
        <f>AE321*AF321</f>
        <v>225</v>
      </c>
      <c r="AL321" s="58">
        <f>AK321*AD321</f>
        <v>3375</v>
      </c>
      <c r="AM321" s="52">
        <f>AI321/AL321</f>
        <v>0</v>
      </c>
      <c r="AN321" s="41">
        <f>AJ321*1000*IF((Calibration!H$6&lt;AJ321)*AND(AJ321&lt;Calibration!F$7),Calibration!H$6,IF((Calibration!F$7&lt;AJ321)*AND(AJ321&lt;Calibration!F$9),Calibration!H$8,IF((Calibration!F$9&lt;AJ321)*AND(AJ321&lt;Calibration!F$11),Calibration!H$10,IF((Calibration!F$11&lt;AJ321)*AND(AJ321&lt;Calibration!F$13),Calibration!H$12,IF((Calibration!F$13&lt;AJ321)*AND(AJ321&lt;Calibration!F$15),Calibration!H$14,IF((Calibration!F$15&lt;AJ321)*AND(AJ321&lt;Calibration!F$17),Calibration!H$16,IF((Calibration!F$17&lt;AJ321)*AND(AJ321&lt;Calibration!F$19),Calibration!H$18,IF((Calibration!F$19&lt;AJ321)*AND(AJ321&lt;Calibration!F$21),Calibration!H$20,IF((Calibration!F$21&lt;AJ321)*AND(AJ321&lt;Calibration!F$23),Calibration!H$22,IF((Calibration!F$23&lt;AJ321)*AND(AJ321&lt;Calibration!F$25),Calibration!H$24,Calibration!H$26))))))))))</f>
        <v>86371.6</v>
      </c>
      <c r="AO321" s="59">
        <f>AN321/AK321</f>
        <v>383.87377777777783</v>
      </c>
      <c r="AP321" s="60"/>
      <c r="AQ321" s="94">
        <f>P319/O319</f>
        <v>0</v>
      </c>
      <c r="AR321" s="62"/>
      <c r="AS321" s="64">
        <f>(((AA321+AA322)/2)-((AA319+AA320)/2))/((AA319+AA320)/2)*100</f>
        <v>23.054591538947271</v>
      </c>
      <c r="AT321" s="62"/>
      <c r="AU321" s="64"/>
      <c r="AV321" s="65"/>
      <c r="AW321" s="54"/>
      <c r="AX321" s="64"/>
      <c r="AY321" s="64"/>
      <c r="AZ321" s="66"/>
      <c r="BA321" s="64"/>
      <c r="BB321" s="64"/>
      <c r="BC321" s="67"/>
    </row>
    <row r="322" spans="1:55" ht="15" thickBot="1" x14ac:dyDescent="0.55000000000000004">
      <c r="A322" s="167"/>
      <c r="B322" s="153"/>
      <c r="C322" s="163"/>
      <c r="D322" s="153"/>
      <c r="E322" s="164"/>
      <c r="F322" s="156"/>
      <c r="G322" s="153"/>
      <c r="H322" s="153"/>
      <c r="I322" s="153"/>
      <c r="J322" s="153"/>
      <c r="K322" s="153"/>
      <c r="L322" s="153"/>
      <c r="M322" s="165"/>
      <c r="N322" s="156"/>
      <c r="O322" s="153"/>
      <c r="P322" s="153"/>
      <c r="Q322" s="153"/>
      <c r="R322" s="153"/>
      <c r="S322" s="152"/>
      <c r="T322" s="152"/>
      <c r="U322" s="152"/>
      <c r="V322" s="152"/>
      <c r="W322" s="152"/>
      <c r="X322" s="156"/>
      <c r="Y322" s="153"/>
      <c r="Z322" s="154"/>
      <c r="AA322" s="34">
        <f t="shared" si="273"/>
        <v>33.063507733333338</v>
      </c>
      <c r="AB322" s="87">
        <f t="shared" ref="AB322" si="336">AA322/Z319</f>
        <v>1.1021169244444446</v>
      </c>
      <c r="AC322" s="70"/>
      <c r="AD322" s="71">
        <v>15</v>
      </c>
      <c r="AE322" s="71">
        <v>15</v>
      </c>
      <c r="AF322" s="72">
        <v>15</v>
      </c>
      <c r="AG322" s="73"/>
      <c r="AH322" s="74">
        <f>AH321</f>
        <v>0</v>
      </c>
      <c r="AI322" s="72"/>
      <c r="AJ322" s="72">
        <v>85.6</v>
      </c>
      <c r="AK322" s="75">
        <f>AE322*AF322</f>
        <v>225</v>
      </c>
      <c r="AL322" s="75">
        <f>AK322*AD322</f>
        <v>3375</v>
      </c>
      <c r="AM322" s="69">
        <f>AI322/AL322</f>
        <v>0</v>
      </c>
      <c r="AN322" s="41">
        <f>AJ322*1000*IF((Calibration!H$6&lt;AJ322)*AND(AJ322&lt;Calibration!F$7),Calibration!H$6,IF((Calibration!F$7&lt;AJ322)*AND(AJ322&lt;Calibration!F$9),Calibration!H$8,IF((Calibration!F$9&lt;AJ322)*AND(AJ322&lt;Calibration!F$11),Calibration!H$10,IF((Calibration!F$11&lt;AJ322)*AND(AJ322&lt;Calibration!F$13),Calibration!H$12,IF((Calibration!F$13&lt;AJ322)*AND(AJ322&lt;Calibration!F$15),Calibration!H$14,IF((Calibration!F$15&lt;AJ322)*AND(AJ322&lt;Calibration!F$17),Calibration!H$16,IF((Calibration!F$17&lt;AJ322)*AND(AJ322&lt;Calibration!F$19),Calibration!H$18,IF((Calibration!F$19&lt;AJ322)*AND(AJ322&lt;Calibration!F$21),Calibration!H$20,IF((Calibration!F$21&lt;AJ322)*AND(AJ322&lt;Calibration!F$23),Calibration!H$22,IF((Calibration!F$23&lt;AJ322)*AND(AJ322&lt;Calibration!F$25),Calibration!H$24,Calibration!H$26))))))))))</f>
        <v>87083.733333333337</v>
      </c>
      <c r="AO322" s="76">
        <f>AN322/AK322</f>
        <v>387.03881481481483</v>
      </c>
      <c r="AP322" s="88"/>
      <c r="AQ322" s="89">
        <f>P319/O319</f>
        <v>0</v>
      </c>
      <c r="AR322" s="79"/>
      <c r="AS322" s="81">
        <f>(((AA321+AA322)/2)-((AA319+AA320)/2))/((AA319+AA320)/2)*100</f>
        <v>23.054591538947271</v>
      </c>
      <c r="AT322" s="79"/>
      <c r="AU322" s="81"/>
      <c r="AV322" s="82"/>
      <c r="AW322" s="71"/>
      <c r="AX322" s="81"/>
      <c r="AY322" s="81"/>
      <c r="AZ322" s="83"/>
      <c r="BA322" s="81"/>
      <c r="BB322" s="81"/>
      <c r="BC322" s="84"/>
    </row>
    <row r="323" spans="1:55" ht="15" x14ac:dyDescent="0.5">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8"/>
      <c r="AB323" s="128"/>
      <c r="AC323" s="127"/>
      <c r="AD323" s="127"/>
      <c r="AE323" s="127"/>
      <c r="AF323" s="127" t="s">
        <v>62</v>
      </c>
      <c r="AG323" s="127"/>
      <c r="AH323" s="128"/>
      <c r="AI323" s="127"/>
      <c r="AJ323" s="127"/>
      <c r="AK323" s="128"/>
      <c r="AL323" s="128"/>
      <c r="AM323" s="128"/>
      <c r="AN323" s="128"/>
      <c r="AO323" s="128"/>
      <c r="AP323" s="128"/>
      <c r="AQ323" s="129"/>
      <c r="AR323" s="130"/>
      <c r="AS323" s="131"/>
      <c r="AT323" s="130"/>
      <c r="AU323" s="127"/>
      <c r="AV323" s="127"/>
      <c r="AW323" s="127"/>
      <c r="AX323" s="127"/>
      <c r="AY323" s="127"/>
      <c r="AZ323" s="127"/>
      <c r="BA323" s="127"/>
      <c r="BB323" s="127"/>
      <c r="BC323" s="132"/>
    </row>
    <row r="324" spans="1:55" ht="15" x14ac:dyDescent="0.5">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8"/>
      <c r="AB324" s="128"/>
      <c r="AC324" s="127"/>
      <c r="AD324" s="127"/>
      <c r="AE324" s="127"/>
      <c r="AF324" s="127" t="s">
        <v>60</v>
      </c>
      <c r="AG324" s="127"/>
      <c r="AH324" s="128"/>
      <c r="AI324" s="127"/>
      <c r="AJ324" s="127"/>
      <c r="AK324" s="128"/>
      <c r="AL324" s="128"/>
      <c r="AM324" s="128"/>
      <c r="AN324" s="128"/>
      <c r="AO324" s="128"/>
      <c r="AP324" s="128"/>
      <c r="AQ324" s="129"/>
      <c r="AR324" s="130"/>
      <c r="AS324" s="131"/>
      <c r="AT324" s="130"/>
      <c r="AU324" s="127"/>
      <c r="AV324" s="127"/>
      <c r="AW324" s="127"/>
      <c r="AX324" s="127"/>
      <c r="AY324" s="127"/>
      <c r="AZ324" s="127"/>
      <c r="BA324" s="127"/>
      <c r="BB324" s="127"/>
      <c r="BC324" s="132"/>
    </row>
  </sheetData>
  <autoFilter ref="A1:BC324">
    <filterColumn colId="20" showButton="0"/>
    <filterColumn colId="21" showButton="0"/>
    <filterColumn colId="29" showButton="0"/>
    <filterColumn colId="30" showButton="0"/>
  </autoFilter>
  <mergeCells count="2168">
    <mergeCell ref="AR1:AR2"/>
    <mergeCell ref="AT1:AT2"/>
    <mergeCell ref="AS1:AS2"/>
    <mergeCell ref="AP1:AP2"/>
    <mergeCell ref="A319:A322"/>
    <mergeCell ref="A11:A14"/>
    <mergeCell ref="B11:B14"/>
    <mergeCell ref="C11:C14"/>
    <mergeCell ref="E11:E14"/>
    <mergeCell ref="D11:D14"/>
    <mergeCell ref="F11:F14"/>
    <mergeCell ref="V11:V14"/>
    <mergeCell ref="U11:U14"/>
    <mergeCell ref="T11:T14"/>
    <mergeCell ref="Z11:Z14"/>
    <mergeCell ref="X13:X14"/>
    <mergeCell ref="L3:L6"/>
    <mergeCell ref="M3:M6"/>
    <mergeCell ref="L7:L10"/>
    <mergeCell ref="M7:M10"/>
    <mergeCell ref="V7:V10"/>
    <mergeCell ref="AQ1:AQ2"/>
    <mergeCell ref="U3:U6"/>
    <mergeCell ref="T3:T6"/>
    <mergeCell ref="W11:W14"/>
    <mergeCell ref="X11:X12"/>
    <mergeCell ref="C7:C10"/>
    <mergeCell ref="E7:E10"/>
    <mergeCell ref="D7:D10"/>
    <mergeCell ref="F7:F10"/>
    <mergeCell ref="G7:G10"/>
    <mergeCell ref="H7:H10"/>
    <mergeCell ref="G3:G6"/>
    <mergeCell ref="H3:H6"/>
    <mergeCell ref="R11:R14"/>
    <mergeCell ref="G11:G14"/>
    <mergeCell ref="H11:H14"/>
    <mergeCell ref="I7:I10"/>
    <mergeCell ref="J7:J10"/>
    <mergeCell ref="S7:S10"/>
    <mergeCell ref="AD1:AF1"/>
    <mergeCell ref="AD2:AF2"/>
    <mergeCell ref="X3:X4"/>
    <mergeCell ref="Y3:Y6"/>
    <mergeCell ref="X7:X8"/>
    <mergeCell ref="Y7:Y10"/>
    <mergeCell ref="Z7:Z10"/>
    <mergeCell ref="X9:X10"/>
    <mergeCell ref="K7:K10"/>
    <mergeCell ref="O7:O10"/>
    <mergeCell ref="P7:P10"/>
    <mergeCell ref="Q7:Q10"/>
    <mergeCell ref="N7:N10"/>
    <mergeCell ref="Z3:Z6"/>
    <mergeCell ref="X5:X6"/>
    <mergeCell ref="N3:N6"/>
    <mergeCell ref="Y11:Y14"/>
    <mergeCell ref="P11:P14"/>
    <mergeCell ref="Q11:Q14"/>
    <mergeCell ref="K11:K14"/>
    <mergeCell ref="O11:O14"/>
    <mergeCell ref="L11:L14"/>
    <mergeCell ref="M11:M14"/>
    <mergeCell ref="N11:N14"/>
    <mergeCell ref="U1:W1"/>
    <mergeCell ref="R15:R18"/>
    <mergeCell ref="T15:T18"/>
    <mergeCell ref="U15:U18"/>
    <mergeCell ref="V15:V18"/>
    <mergeCell ref="W15:W18"/>
    <mergeCell ref="X15:X16"/>
    <mergeCell ref="Y15:Y18"/>
    <mergeCell ref="Z15:Z18"/>
    <mergeCell ref="X17:X18"/>
    <mergeCell ref="O3:O6"/>
    <mergeCell ref="W7:W10"/>
    <mergeCell ref="R7:R10"/>
    <mergeCell ref="T7:T10"/>
    <mergeCell ref="U7:U10"/>
    <mergeCell ref="Q15:Q18"/>
    <mergeCell ref="S3:S6"/>
    <mergeCell ref="V3:V6"/>
    <mergeCell ref="W3:W6"/>
    <mergeCell ref="P3:P6"/>
    <mergeCell ref="Q3:Q6"/>
    <mergeCell ref="R3:R6"/>
    <mergeCell ref="A15:A18"/>
    <mergeCell ref="S11:S14"/>
    <mergeCell ref="S15:S18"/>
    <mergeCell ref="I3:I6"/>
    <mergeCell ref="J3:J6"/>
    <mergeCell ref="K3:K6"/>
    <mergeCell ref="I11:I14"/>
    <mergeCell ref="J11:J14"/>
    <mergeCell ref="A3:A6"/>
    <mergeCell ref="B3:B6"/>
    <mergeCell ref="C3:C6"/>
    <mergeCell ref="E3:E6"/>
    <mergeCell ref="D3:D6"/>
    <mergeCell ref="F3:F6"/>
    <mergeCell ref="A7:A10"/>
    <mergeCell ref="B7:B10"/>
    <mergeCell ref="B19:B22"/>
    <mergeCell ref="C19:C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B15:B18"/>
    <mergeCell ref="C15:C18"/>
    <mergeCell ref="D15:D18"/>
    <mergeCell ref="E15:E18"/>
    <mergeCell ref="F15:F18"/>
    <mergeCell ref="G15:G18"/>
    <mergeCell ref="H15:H18"/>
    <mergeCell ref="I15:I18"/>
    <mergeCell ref="J15:J18"/>
    <mergeCell ref="K15:K18"/>
    <mergeCell ref="L15:L18"/>
    <mergeCell ref="M15:M18"/>
    <mergeCell ref="N15:N18"/>
    <mergeCell ref="O15:O18"/>
    <mergeCell ref="P15:P18"/>
    <mergeCell ref="R19:R22"/>
    <mergeCell ref="T19:T22"/>
    <mergeCell ref="S19:S22"/>
    <mergeCell ref="U19:U22"/>
    <mergeCell ref="V19:V22"/>
    <mergeCell ref="W19:W22"/>
    <mergeCell ref="X19:X20"/>
    <mergeCell ref="Y19:Y22"/>
    <mergeCell ref="Z19:Z22"/>
    <mergeCell ref="X21:X22"/>
    <mergeCell ref="A19:A22"/>
    <mergeCell ref="B23:B26"/>
    <mergeCell ref="C23:C26"/>
    <mergeCell ref="D23:D26"/>
    <mergeCell ref="E23:E26"/>
    <mergeCell ref="F23:F26"/>
    <mergeCell ref="G23:G26"/>
    <mergeCell ref="H23:H26"/>
    <mergeCell ref="I23:I26"/>
    <mergeCell ref="J23:J26"/>
    <mergeCell ref="K23:K26"/>
    <mergeCell ref="L23:L26"/>
    <mergeCell ref="M23:M26"/>
    <mergeCell ref="N23:N26"/>
    <mergeCell ref="O23:O26"/>
    <mergeCell ref="P23:P26"/>
    <mergeCell ref="Q23:Q26"/>
    <mergeCell ref="R23:R26"/>
    <mergeCell ref="T23:T26"/>
    <mergeCell ref="U23:U26"/>
    <mergeCell ref="V23:V26"/>
    <mergeCell ref="W23:W26"/>
    <mergeCell ref="X23:X24"/>
    <mergeCell ref="Y23:Y26"/>
    <mergeCell ref="Z23:Z26"/>
    <mergeCell ref="X25:X26"/>
    <mergeCell ref="A23:A26"/>
    <mergeCell ref="B27:B30"/>
    <mergeCell ref="C27:C30"/>
    <mergeCell ref="D27:D30"/>
    <mergeCell ref="E27:E30"/>
    <mergeCell ref="F27:F30"/>
    <mergeCell ref="G27:G30"/>
    <mergeCell ref="H27:H30"/>
    <mergeCell ref="I27:I30"/>
    <mergeCell ref="J27:J30"/>
    <mergeCell ref="K27:K30"/>
    <mergeCell ref="L27:L30"/>
    <mergeCell ref="M27:M30"/>
    <mergeCell ref="N27:N30"/>
    <mergeCell ref="O27:O30"/>
    <mergeCell ref="P27:P30"/>
    <mergeCell ref="Q27:Q30"/>
    <mergeCell ref="R27:R30"/>
    <mergeCell ref="T27:T30"/>
    <mergeCell ref="U27:U30"/>
    <mergeCell ref="V27:V30"/>
    <mergeCell ref="W27:W30"/>
    <mergeCell ref="X27:X28"/>
    <mergeCell ref="S23:S26"/>
    <mergeCell ref="Y27:Y30"/>
    <mergeCell ref="Z27:Z30"/>
    <mergeCell ref="X29:X30"/>
    <mergeCell ref="A27:A30"/>
    <mergeCell ref="B31:B34"/>
    <mergeCell ref="C31:C34"/>
    <mergeCell ref="D31:D34"/>
    <mergeCell ref="E31:E34"/>
    <mergeCell ref="F31:F34"/>
    <mergeCell ref="G31:G34"/>
    <mergeCell ref="H31:H34"/>
    <mergeCell ref="I31:I34"/>
    <mergeCell ref="J31:J34"/>
    <mergeCell ref="K31:K34"/>
    <mergeCell ref="L31:L34"/>
    <mergeCell ref="M31:M34"/>
    <mergeCell ref="N31:N34"/>
    <mergeCell ref="O31:O34"/>
    <mergeCell ref="P31:P34"/>
    <mergeCell ref="Q31:Q34"/>
    <mergeCell ref="R31:R34"/>
    <mergeCell ref="T31:T34"/>
    <mergeCell ref="U31:U34"/>
    <mergeCell ref="V31:V34"/>
    <mergeCell ref="W31:W34"/>
    <mergeCell ref="X31:X32"/>
    <mergeCell ref="Y31:Y34"/>
    <mergeCell ref="Z31:Z34"/>
    <mergeCell ref="X33:X34"/>
    <mergeCell ref="A31:A34"/>
    <mergeCell ref="S27:S30"/>
    <mergeCell ref="S31:S34"/>
    <mergeCell ref="B35:B38"/>
    <mergeCell ref="C35:C38"/>
    <mergeCell ref="D35:D38"/>
    <mergeCell ref="E35:E38"/>
    <mergeCell ref="F35:F38"/>
    <mergeCell ref="G35:G38"/>
    <mergeCell ref="H35:H38"/>
    <mergeCell ref="I35:I38"/>
    <mergeCell ref="J35:J38"/>
    <mergeCell ref="K35:K38"/>
    <mergeCell ref="L35:L38"/>
    <mergeCell ref="M35:M38"/>
    <mergeCell ref="N35:N38"/>
    <mergeCell ref="O35:O38"/>
    <mergeCell ref="P35:P38"/>
    <mergeCell ref="Q35:Q38"/>
    <mergeCell ref="R35:R38"/>
    <mergeCell ref="T35:T38"/>
    <mergeCell ref="U35:U38"/>
    <mergeCell ref="V35:V38"/>
    <mergeCell ref="W35:W38"/>
    <mergeCell ref="X35:X36"/>
    <mergeCell ref="Y35:Y38"/>
    <mergeCell ref="Z35:Z38"/>
    <mergeCell ref="X37:X38"/>
    <mergeCell ref="A35:A38"/>
    <mergeCell ref="B39:B42"/>
    <mergeCell ref="C39:C42"/>
    <mergeCell ref="D39:D42"/>
    <mergeCell ref="E39:E42"/>
    <mergeCell ref="F39:F42"/>
    <mergeCell ref="G39:G42"/>
    <mergeCell ref="H39:H42"/>
    <mergeCell ref="I39:I42"/>
    <mergeCell ref="J39:J42"/>
    <mergeCell ref="K39:K42"/>
    <mergeCell ref="L39:L42"/>
    <mergeCell ref="M39:M42"/>
    <mergeCell ref="N39:N42"/>
    <mergeCell ref="O39:O42"/>
    <mergeCell ref="P39:P42"/>
    <mergeCell ref="Q39:Q42"/>
    <mergeCell ref="R39:R42"/>
    <mergeCell ref="T39:T42"/>
    <mergeCell ref="U39:U42"/>
    <mergeCell ref="V39:V42"/>
    <mergeCell ref="W39:W42"/>
    <mergeCell ref="X39:X40"/>
    <mergeCell ref="Y39:Y42"/>
    <mergeCell ref="Z39:Z42"/>
    <mergeCell ref="X41:X42"/>
    <mergeCell ref="A39:A42"/>
    <mergeCell ref="B43:B46"/>
    <mergeCell ref="C43:C46"/>
    <mergeCell ref="D43:D46"/>
    <mergeCell ref="E43:E46"/>
    <mergeCell ref="F43:F46"/>
    <mergeCell ref="G43:G46"/>
    <mergeCell ref="H43:H46"/>
    <mergeCell ref="I43:I46"/>
    <mergeCell ref="J43:J46"/>
    <mergeCell ref="K43:K46"/>
    <mergeCell ref="L43:L46"/>
    <mergeCell ref="M43:M46"/>
    <mergeCell ref="N43:N46"/>
    <mergeCell ref="O43:O46"/>
    <mergeCell ref="P43:P46"/>
    <mergeCell ref="Q43:Q46"/>
    <mergeCell ref="R43:R46"/>
    <mergeCell ref="T43:T46"/>
    <mergeCell ref="U43:U46"/>
    <mergeCell ref="V43:V46"/>
    <mergeCell ref="W43:W46"/>
    <mergeCell ref="X43:X44"/>
    <mergeCell ref="Y43:Y46"/>
    <mergeCell ref="Z43:Z46"/>
    <mergeCell ref="X45:X46"/>
    <mergeCell ref="A43:A46"/>
    <mergeCell ref="B47:B50"/>
    <mergeCell ref="C47:C50"/>
    <mergeCell ref="D47:D50"/>
    <mergeCell ref="E47:E50"/>
    <mergeCell ref="F47:F50"/>
    <mergeCell ref="G47:G50"/>
    <mergeCell ref="H47:H50"/>
    <mergeCell ref="I47:I50"/>
    <mergeCell ref="J47:J50"/>
    <mergeCell ref="K47:K50"/>
    <mergeCell ref="L47:L50"/>
    <mergeCell ref="M47:M50"/>
    <mergeCell ref="N47:N50"/>
    <mergeCell ref="O47:O50"/>
    <mergeCell ref="P47:P50"/>
    <mergeCell ref="Q47:Q50"/>
    <mergeCell ref="R47:R50"/>
    <mergeCell ref="T47:T50"/>
    <mergeCell ref="U47:U50"/>
    <mergeCell ref="V47:V50"/>
    <mergeCell ref="W47:W50"/>
    <mergeCell ref="X47:X48"/>
    <mergeCell ref="Y47:Y50"/>
    <mergeCell ref="Z47:Z50"/>
    <mergeCell ref="X49:X50"/>
    <mergeCell ref="A47:A50"/>
    <mergeCell ref="B51:B54"/>
    <mergeCell ref="C51:C54"/>
    <mergeCell ref="D51:D54"/>
    <mergeCell ref="E51:E54"/>
    <mergeCell ref="F51:F54"/>
    <mergeCell ref="G51:G54"/>
    <mergeCell ref="H51:H54"/>
    <mergeCell ref="I51:I54"/>
    <mergeCell ref="J51:J54"/>
    <mergeCell ref="K51:K54"/>
    <mergeCell ref="L51:L54"/>
    <mergeCell ref="M51:M54"/>
    <mergeCell ref="N51:N54"/>
    <mergeCell ref="O51:O54"/>
    <mergeCell ref="P51:P54"/>
    <mergeCell ref="Q51:Q54"/>
    <mergeCell ref="R51:R54"/>
    <mergeCell ref="T51:T54"/>
    <mergeCell ref="U51:U54"/>
    <mergeCell ref="V51:V54"/>
    <mergeCell ref="W51:W54"/>
    <mergeCell ref="X51:X52"/>
    <mergeCell ref="Y51:Y54"/>
    <mergeCell ref="Z51:Z54"/>
    <mergeCell ref="X53:X54"/>
    <mergeCell ref="A51:A54"/>
    <mergeCell ref="B55:B58"/>
    <mergeCell ref="C55:C58"/>
    <mergeCell ref="D55:D58"/>
    <mergeCell ref="E55:E58"/>
    <mergeCell ref="F55:F58"/>
    <mergeCell ref="G55:G58"/>
    <mergeCell ref="H55:H58"/>
    <mergeCell ref="I55:I58"/>
    <mergeCell ref="J55:J58"/>
    <mergeCell ref="K55:K58"/>
    <mergeCell ref="L55:L58"/>
    <mergeCell ref="M55:M58"/>
    <mergeCell ref="N55:N58"/>
    <mergeCell ref="O55:O58"/>
    <mergeCell ref="P55:P58"/>
    <mergeCell ref="Q55:Q58"/>
    <mergeCell ref="R55:R58"/>
    <mergeCell ref="T55:T58"/>
    <mergeCell ref="U55:U58"/>
    <mergeCell ref="V55:V58"/>
    <mergeCell ref="W55:W58"/>
    <mergeCell ref="X55:X56"/>
    <mergeCell ref="Y55:Y58"/>
    <mergeCell ref="Z55:Z58"/>
    <mergeCell ref="X57:X58"/>
    <mergeCell ref="A55:A58"/>
    <mergeCell ref="B59:B62"/>
    <mergeCell ref="C59:C62"/>
    <mergeCell ref="D59:D62"/>
    <mergeCell ref="E59:E62"/>
    <mergeCell ref="F59:F62"/>
    <mergeCell ref="G59:G62"/>
    <mergeCell ref="H59:H62"/>
    <mergeCell ref="I59:I62"/>
    <mergeCell ref="J59:J62"/>
    <mergeCell ref="K59:K62"/>
    <mergeCell ref="L59:L62"/>
    <mergeCell ref="M59:M62"/>
    <mergeCell ref="N59:N62"/>
    <mergeCell ref="O59:O62"/>
    <mergeCell ref="P59:P62"/>
    <mergeCell ref="Q59:Q62"/>
    <mergeCell ref="R59:R62"/>
    <mergeCell ref="T59:T62"/>
    <mergeCell ref="U59:U62"/>
    <mergeCell ref="V59:V62"/>
    <mergeCell ref="W59:W62"/>
    <mergeCell ref="X59:X60"/>
    <mergeCell ref="Y59:Y62"/>
    <mergeCell ref="Z59:Z62"/>
    <mergeCell ref="X61:X62"/>
    <mergeCell ref="A59:A62"/>
    <mergeCell ref="B63:B66"/>
    <mergeCell ref="C63:C66"/>
    <mergeCell ref="D63:D66"/>
    <mergeCell ref="E63:E66"/>
    <mergeCell ref="F63:F66"/>
    <mergeCell ref="G63:G66"/>
    <mergeCell ref="H63:H66"/>
    <mergeCell ref="I63:I66"/>
    <mergeCell ref="J63:J66"/>
    <mergeCell ref="K63:K66"/>
    <mergeCell ref="L63:L66"/>
    <mergeCell ref="M63:M66"/>
    <mergeCell ref="N63:N66"/>
    <mergeCell ref="O63:O66"/>
    <mergeCell ref="P63:P66"/>
    <mergeCell ref="Q63:Q66"/>
    <mergeCell ref="R63:R66"/>
    <mergeCell ref="T63:T66"/>
    <mergeCell ref="U63:U66"/>
    <mergeCell ref="V63:V66"/>
    <mergeCell ref="W63:W66"/>
    <mergeCell ref="X63:X64"/>
    <mergeCell ref="Y63:Y66"/>
    <mergeCell ref="Z63:Z66"/>
    <mergeCell ref="X65:X66"/>
    <mergeCell ref="A63:A66"/>
    <mergeCell ref="B67:B70"/>
    <mergeCell ref="C67:C70"/>
    <mergeCell ref="D67:D70"/>
    <mergeCell ref="E67:E70"/>
    <mergeCell ref="F67:F70"/>
    <mergeCell ref="G67:G70"/>
    <mergeCell ref="H67:H70"/>
    <mergeCell ref="I67:I70"/>
    <mergeCell ref="J67:J70"/>
    <mergeCell ref="K67:K70"/>
    <mergeCell ref="L67:L70"/>
    <mergeCell ref="M67:M70"/>
    <mergeCell ref="N67:N70"/>
    <mergeCell ref="O67:O70"/>
    <mergeCell ref="P67:P70"/>
    <mergeCell ref="Q67:Q70"/>
    <mergeCell ref="R67:R70"/>
    <mergeCell ref="T67:T70"/>
    <mergeCell ref="U67:U70"/>
    <mergeCell ref="V67:V70"/>
    <mergeCell ref="W67:W70"/>
    <mergeCell ref="X67:X68"/>
    <mergeCell ref="Y67:Y70"/>
    <mergeCell ref="Z67:Z70"/>
    <mergeCell ref="X69:X70"/>
    <mergeCell ref="A67:A70"/>
    <mergeCell ref="B71:B74"/>
    <mergeCell ref="C71:C74"/>
    <mergeCell ref="D71:D74"/>
    <mergeCell ref="E71:E74"/>
    <mergeCell ref="F71:F74"/>
    <mergeCell ref="G71:G74"/>
    <mergeCell ref="H71:H74"/>
    <mergeCell ref="I71:I74"/>
    <mergeCell ref="J71:J74"/>
    <mergeCell ref="K71:K74"/>
    <mergeCell ref="L71:L74"/>
    <mergeCell ref="M71:M74"/>
    <mergeCell ref="N71:N74"/>
    <mergeCell ref="O71:O74"/>
    <mergeCell ref="P71:P74"/>
    <mergeCell ref="Q71:Q74"/>
    <mergeCell ref="R71:R74"/>
    <mergeCell ref="T71:T74"/>
    <mergeCell ref="U71:U74"/>
    <mergeCell ref="V71:V74"/>
    <mergeCell ref="W71:W74"/>
    <mergeCell ref="X71:X72"/>
    <mergeCell ref="Y71:Y74"/>
    <mergeCell ref="Z71:Z74"/>
    <mergeCell ref="X73:X74"/>
    <mergeCell ref="A71:A74"/>
    <mergeCell ref="B75:B78"/>
    <mergeCell ref="C75:C78"/>
    <mergeCell ref="D75:D78"/>
    <mergeCell ref="E75:E78"/>
    <mergeCell ref="F75:F78"/>
    <mergeCell ref="G75:G78"/>
    <mergeCell ref="H75:H78"/>
    <mergeCell ref="I75:I78"/>
    <mergeCell ref="J75:J78"/>
    <mergeCell ref="K75:K78"/>
    <mergeCell ref="L75:L78"/>
    <mergeCell ref="M75:M78"/>
    <mergeCell ref="N75:N78"/>
    <mergeCell ref="O75:O78"/>
    <mergeCell ref="P75:P78"/>
    <mergeCell ref="Q75:Q78"/>
    <mergeCell ref="R75:R78"/>
    <mergeCell ref="T75:T78"/>
    <mergeCell ref="U75:U78"/>
    <mergeCell ref="V75:V78"/>
    <mergeCell ref="W75:W78"/>
    <mergeCell ref="X75:X76"/>
    <mergeCell ref="Y75:Y78"/>
    <mergeCell ref="Z75:Z78"/>
    <mergeCell ref="X77:X78"/>
    <mergeCell ref="A75:A78"/>
    <mergeCell ref="B79:B82"/>
    <mergeCell ref="C79:C82"/>
    <mergeCell ref="D79:D82"/>
    <mergeCell ref="E79:E82"/>
    <mergeCell ref="F79:F82"/>
    <mergeCell ref="G79:G82"/>
    <mergeCell ref="H79:H82"/>
    <mergeCell ref="I79:I82"/>
    <mergeCell ref="J79:J82"/>
    <mergeCell ref="K79:K82"/>
    <mergeCell ref="L79:L82"/>
    <mergeCell ref="M79:M82"/>
    <mergeCell ref="N79:N82"/>
    <mergeCell ref="O79:O82"/>
    <mergeCell ref="P79:P82"/>
    <mergeCell ref="Q79:Q82"/>
    <mergeCell ref="R79:R82"/>
    <mergeCell ref="T79:T82"/>
    <mergeCell ref="U79:U82"/>
    <mergeCell ref="V79:V82"/>
    <mergeCell ref="W79:W82"/>
    <mergeCell ref="X79:X80"/>
    <mergeCell ref="Y79:Y82"/>
    <mergeCell ref="Z79:Z82"/>
    <mergeCell ref="X81:X82"/>
    <mergeCell ref="A79:A82"/>
    <mergeCell ref="B83:B86"/>
    <mergeCell ref="C83:C86"/>
    <mergeCell ref="D83:D86"/>
    <mergeCell ref="E83:E86"/>
    <mergeCell ref="F83:F86"/>
    <mergeCell ref="G83:G86"/>
    <mergeCell ref="H83:H86"/>
    <mergeCell ref="I83:I86"/>
    <mergeCell ref="J83:J86"/>
    <mergeCell ref="K83:K86"/>
    <mergeCell ref="L83:L86"/>
    <mergeCell ref="M83:M86"/>
    <mergeCell ref="N83:N86"/>
    <mergeCell ref="O83:O86"/>
    <mergeCell ref="P83:P86"/>
    <mergeCell ref="Q83:Q86"/>
    <mergeCell ref="R83:R86"/>
    <mergeCell ref="T83:T86"/>
    <mergeCell ref="U83:U86"/>
    <mergeCell ref="V83:V86"/>
    <mergeCell ref="W83:W86"/>
    <mergeCell ref="X83:X84"/>
    <mergeCell ref="Y83:Y86"/>
    <mergeCell ref="Z83:Z86"/>
    <mergeCell ref="X85:X86"/>
    <mergeCell ref="A83:A86"/>
    <mergeCell ref="B87:B90"/>
    <mergeCell ref="C87:C90"/>
    <mergeCell ref="D87:D90"/>
    <mergeCell ref="E87:E90"/>
    <mergeCell ref="F87:F90"/>
    <mergeCell ref="G87:G90"/>
    <mergeCell ref="H87:H90"/>
    <mergeCell ref="I87:I90"/>
    <mergeCell ref="J87:J90"/>
    <mergeCell ref="K87:K90"/>
    <mergeCell ref="L87:L90"/>
    <mergeCell ref="M87:M90"/>
    <mergeCell ref="N87:N90"/>
    <mergeCell ref="O87:O90"/>
    <mergeCell ref="P87:P90"/>
    <mergeCell ref="Q87:Q90"/>
    <mergeCell ref="R87:R90"/>
    <mergeCell ref="T87:T90"/>
    <mergeCell ref="U87:U90"/>
    <mergeCell ref="V87:V90"/>
    <mergeCell ref="W87:W90"/>
    <mergeCell ref="X87:X88"/>
    <mergeCell ref="Y87:Y90"/>
    <mergeCell ref="Z87:Z90"/>
    <mergeCell ref="X89:X90"/>
    <mergeCell ref="A87:A90"/>
    <mergeCell ref="S87:S90"/>
    <mergeCell ref="B91:B94"/>
    <mergeCell ref="C91:C94"/>
    <mergeCell ref="D91:D94"/>
    <mergeCell ref="E91:E94"/>
    <mergeCell ref="F91:F94"/>
    <mergeCell ref="G91:G94"/>
    <mergeCell ref="H91:H94"/>
    <mergeCell ref="I91:I94"/>
    <mergeCell ref="J91:J94"/>
    <mergeCell ref="K91:K94"/>
    <mergeCell ref="L91:L94"/>
    <mergeCell ref="M91:M94"/>
    <mergeCell ref="N91:N94"/>
    <mergeCell ref="O91:O94"/>
    <mergeCell ref="P91:P94"/>
    <mergeCell ref="Q91:Q94"/>
    <mergeCell ref="R91:R94"/>
    <mergeCell ref="T91:T94"/>
    <mergeCell ref="U91:U94"/>
    <mergeCell ref="V91:V94"/>
    <mergeCell ref="W91:W94"/>
    <mergeCell ref="X91:X92"/>
    <mergeCell ref="Y91:Y94"/>
    <mergeCell ref="Z91:Z94"/>
    <mergeCell ref="X93:X94"/>
    <mergeCell ref="A91:A94"/>
    <mergeCell ref="B95:B98"/>
    <mergeCell ref="C95:C98"/>
    <mergeCell ref="D95:D98"/>
    <mergeCell ref="E95:E98"/>
    <mergeCell ref="F95:F98"/>
    <mergeCell ref="G95:G98"/>
    <mergeCell ref="H95:H98"/>
    <mergeCell ref="I95:I98"/>
    <mergeCell ref="J95:J98"/>
    <mergeCell ref="K95:K98"/>
    <mergeCell ref="L95:L98"/>
    <mergeCell ref="M95:M98"/>
    <mergeCell ref="N95:N98"/>
    <mergeCell ref="O95:O98"/>
    <mergeCell ref="P95:P98"/>
    <mergeCell ref="Q95:Q98"/>
    <mergeCell ref="R95:R98"/>
    <mergeCell ref="T95:T98"/>
    <mergeCell ref="U95:U98"/>
    <mergeCell ref="V95:V98"/>
    <mergeCell ref="W95:W98"/>
    <mergeCell ref="X95:X96"/>
    <mergeCell ref="Y95:Y98"/>
    <mergeCell ref="Z95:Z98"/>
    <mergeCell ref="X97:X98"/>
    <mergeCell ref="A95:A98"/>
    <mergeCell ref="B99:B102"/>
    <mergeCell ref="C99:C102"/>
    <mergeCell ref="D99:D102"/>
    <mergeCell ref="E99:E102"/>
    <mergeCell ref="F99:F102"/>
    <mergeCell ref="G99:G102"/>
    <mergeCell ref="H99:H102"/>
    <mergeCell ref="I99:I102"/>
    <mergeCell ref="J99:J102"/>
    <mergeCell ref="K99:K102"/>
    <mergeCell ref="L99:L102"/>
    <mergeCell ref="M99:M102"/>
    <mergeCell ref="N99:N102"/>
    <mergeCell ref="O99:O102"/>
    <mergeCell ref="P99:P102"/>
    <mergeCell ref="Q99:Q102"/>
    <mergeCell ref="R99:R102"/>
    <mergeCell ref="T99:T102"/>
    <mergeCell ref="U99:U102"/>
    <mergeCell ref="V99:V102"/>
    <mergeCell ref="W99:W102"/>
    <mergeCell ref="X99:X100"/>
    <mergeCell ref="Y99:Y102"/>
    <mergeCell ref="Z99:Z102"/>
    <mergeCell ref="X101:X102"/>
    <mergeCell ref="A99:A102"/>
    <mergeCell ref="B103:B106"/>
    <mergeCell ref="C103:C106"/>
    <mergeCell ref="D103:D106"/>
    <mergeCell ref="E103:E106"/>
    <mergeCell ref="F103:F106"/>
    <mergeCell ref="G103:G106"/>
    <mergeCell ref="H103:H106"/>
    <mergeCell ref="I103:I106"/>
    <mergeCell ref="J103:J106"/>
    <mergeCell ref="K103:K106"/>
    <mergeCell ref="L103:L106"/>
    <mergeCell ref="M103:M106"/>
    <mergeCell ref="N103:N106"/>
    <mergeCell ref="O103:O106"/>
    <mergeCell ref="P103:P106"/>
    <mergeCell ref="Q103:Q106"/>
    <mergeCell ref="R103:R106"/>
    <mergeCell ref="T103:T106"/>
    <mergeCell ref="U103:U106"/>
    <mergeCell ref="V103:V106"/>
    <mergeCell ref="W103:W106"/>
    <mergeCell ref="X103:X104"/>
    <mergeCell ref="Y103:Y106"/>
    <mergeCell ref="Z103:Z106"/>
    <mergeCell ref="X105:X106"/>
    <mergeCell ref="A103:A106"/>
    <mergeCell ref="B107:B110"/>
    <mergeCell ref="C107:C110"/>
    <mergeCell ref="D107:D110"/>
    <mergeCell ref="E107:E110"/>
    <mergeCell ref="F107:F110"/>
    <mergeCell ref="G107:G110"/>
    <mergeCell ref="H107:H110"/>
    <mergeCell ref="I107:I110"/>
    <mergeCell ref="J107:J110"/>
    <mergeCell ref="K107:K110"/>
    <mergeCell ref="L107:L110"/>
    <mergeCell ref="M107:M110"/>
    <mergeCell ref="N107:N110"/>
    <mergeCell ref="O107:O110"/>
    <mergeCell ref="P107:P110"/>
    <mergeCell ref="Q107:Q110"/>
    <mergeCell ref="R107:R110"/>
    <mergeCell ref="T107:T110"/>
    <mergeCell ref="U107:U110"/>
    <mergeCell ref="V107:V110"/>
    <mergeCell ref="W107:W110"/>
    <mergeCell ref="X107:X108"/>
    <mergeCell ref="Y107:Y110"/>
    <mergeCell ref="Z107:Z110"/>
    <mergeCell ref="X109:X110"/>
    <mergeCell ref="A107:A110"/>
    <mergeCell ref="B111:B114"/>
    <mergeCell ref="C111:C114"/>
    <mergeCell ref="D111:D114"/>
    <mergeCell ref="E111:E114"/>
    <mergeCell ref="F111:F114"/>
    <mergeCell ref="G111:G114"/>
    <mergeCell ref="H111:H114"/>
    <mergeCell ref="I111:I114"/>
    <mergeCell ref="J111:J114"/>
    <mergeCell ref="K111:K114"/>
    <mergeCell ref="L111:L114"/>
    <mergeCell ref="M111:M114"/>
    <mergeCell ref="N111:N114"/>
    <mergeCell ref="O111:O114"/>
    <mergeCell ref="P111:P114"/>
    <mergeCell ref="Q111:Q114"/>
    <mergeCell ref="R111:R114"/>
    <mergeCell ref="T111:T114"/>
    <mergeCell ref="U111:U114"/>
    <mergeCell ref="V111:V114"/>
    <mergeCell ref="W111:W114"/>
    <mergeCell ref="X111:X112"/>
    <mergeCell ref="Y111:Y114"/>
    <mergeCell ref="Z111:Z114"/>
    <mergeCell ref="X113:X114"/>
    <mergeCell ref="A111:A114"/>
    <mergeCell ref="B115:B118"/>
    <mergeCell ref="C115:C118"/>
    <mergeCell ref="D115:D118"/>
    <mergeCell ref="E115:E118"/>
    <mergeCell ref="F115:F118"/>
    <mergeCell ref="G115:G118"/>
    <mergeCell ref="H115:H118"/>
    <mergeCell ref="I115:I118"/>
    <mergeCell ref="J115:J118"/>
    <mergeCell ref="K115:K118"/>
    <mergeCell ref="L115:L118"/>
    <mergeCell ref="M115:M118"/>
    <mergeCell ref="N115:N118"/>
    <mergeCell ref="O115:O118"/>
    <mergeCell ref="P115:P118"/>
    <mergeCell ref="Q115:Q118"/>
    <mergeCell ref="R115:R118"/>
    <mergeCell ref="T115:T118"/>
    <mergeCell ref="U115:U118"/>
    <mergeCell ref="V115:V118"/>
    <mergeCell ref="W115:W118"/>
    <mergeCell ref="X115:X116"/>
    <mergeCell ref="Y115:Y118"/>
    <mergeCell ref="Z115:Z118"/>
    <mergeCell ref="X117:X118"/>
    <mergeCell ref="A115:A118"/>
    <mergeCell ref="B119:B122"/>
    <mergeCell ref="C119:C122"/>
    <mergeCell ref="D119:D122"/>
    <mergeCell ref="E119:E122"/>
    <mergeCell ref="F119:F122"/>
    <mergeCell ref="G119:G122"/>
    <mergeCell ref="H119:H122"/>
    <mergeCell ref="I119:I122"/>
    <mergeCell ref="J119:J122"/>
    <mergeCell ref="K119:K122"/>
    <mergeCell ref="L119:L122"/>
    <mergeCell ref="M119:M122"/>
    <mergeCell ref="N119:N122"/>
    <mergeCell ref="O119:O122"/>
    <mergeCell ref="P119:P122"/>
    <mergeCell ref="Q119:Q122"/>
    <mergeCell ref="R119:R122"/>
    <mergeCell ref="T119:T122"/>
    <mergeCell ref="U119:U122"/>
    <mergeCell ref="V119:V122"/>
    <mergeCell ref="W119:W122"/>
    <mergeCell ref="X119:X120"/>
    <mergeCell ref="Y119:Y122"/>
    <mergeCell ref="Z119:Z122"/>
    <mergeCell ref="X121:X122"/>
    <mergeCell ref="A119:A122"/>
    <mergeCell ref="B123:B126"/>
    <mergeCell ref="C123:C126"/>
    <mergeCell ref="D123:D126"/>
    <mergeCell ref="E123:E126"/>
    <mergeCell ref="F123:F126"/>
    <mergeCell ref="G123:G126"/>
    <mergeCell ref="H123:H126"/>
    <mergeCell ref="I123:I126"/>
    <mergeCell ref="J123:J126"/>
    <mergeCell ref="K123:K126"/>
    <mergeCell ref="L123:L126"/>
    <mergeCell ref="M123:M126"/>
    <mergeCell ref="N123:N126"/>
    <mergeCell ref="O123:O126"/>
    <mergeCell ref="P123:P126"/>
    <mergeCell ref="Q123:Q126"/>
    <mergeCell ref="R123:R126"/>
    <mergeCell ref="T123:T126"/>
    <mergeCell ref="U123:U126"/>
    <mergeCell ref="V123:V126"/>
    <mergeCell ref="W123:W126"/>
    <mergeCell ref="X123:X124"/>
    <mergeCell ref="Y123:Y126"/>
    <mergeCell ref="Z123:Z126"/>
    <mergeCell ref="X125:X126"/>
    <mergeCell ref="A123:A126"/>
    <mergeCell ref="B127:B130"/>
    <mergeCell ref="C127:C130"/>
    <mergeCell ref="D127:D130"/>
    <mergeCell ref="E127:E130"/>
    <mergeCell ref="F127:F130"/>
    <mergeCell ref="G127:G130"/>
    <mergeCell ref="H127:H130"/>
    <mergeCell ref="I127:I130"/>
    <mergeCell ref="J127:J130"/>
    <mergeCell ref="K127:K130"/>
    <mergeCell ref="L127:L130"/>
    <mergeCell ref="M127:M130"/>
    <mergeCell ref="N127:N130"/>
    <mergeCell ref="O127:O130"/>
    <mergeCell ref="P127:P130"/>
    <mergeCell ref="Q127:Q130"/>
    <mergeCell ref="R127:R130"/>
    <mergeCell ref="T127:T130"/>
    <mergeCell ref="U127:U130"/>
    <mergeCell ref="V127:V130"/>
    <mergeCell ref="W127:W130"/>
    <mergeCell ref="X127:X128"/>
    <mergeCell ref="Y127:Y130"/>
    <mergeCell ref="Z127:Z130"/>
    <mergeCell ref="X129:X130"/>
    <mergeCell ref="A127:A130"/>
    <mergeCell ref="B131:B134"/>
    <mergeCell ref="C131:C134"/>
    <mergeCell ref="D131:D134"/>
    <mergeCell ref="E131:E134"/>
    <mergeCell ref="F131:F134"/>
    <mergeCell ref="G131:G134"/>
    <mergeCell ref="H131:H134"/>
    <mergeCell ref="I131:I134"/>
    <mergeCell ref="J131:J134"/>
    <mergeCell ref="K131:K134"/>
    <mergeCell ref="L131:L134"/>
    <mergeCell ref="M131:M134"/>
    <mergeCell ref="N131:N134"/>
    <mergeCell ref="O131:O134"/>
    <mergeCell ref="P131:P134"/>
    <mergeCell ref="Q131:Q134"/>
    <mergeCell ref="R131:R134"/>
    <mergeCell ref="T131:T134"/>
    <mergeCell ref="U131:U134"/>
    <mergeCell ref="V131:V134"/>
    <mergeCell ref="W131:W134"/>
    <mergeCell ref="X131:X132"/>
    <mergeCell ref="Y131:Y134"/>
    <mergeCell ref="Z131:Z134"/>
    <mergeCell ref="X133:X134"/>
    <mergeCell ref="A131:A134"/>
    <mergeCell ref="B135:B138"/>
    <mergeCell ref="C135:C138"/>
    <mergeCell ref="D135:D138"/>
    <mergeCell ref="E135:E138"/>
    <mergeCell ref="F135:F138"/>
    <mergeCell ref="G135:G138"/>
    <mergeCell ref="H135:H138"/>
    <mergeCell ref="I135:I138"/>
    <mergeCell ref="J135:J138"/>
    <mergeCell ref="K135:K138"/>
    <mergeCell ref="L135:L138"/>
    <mergeCell ref="M135:M138"/>
    <mergeCell ref="N135:N138"/>
    <mergeCell ref="O135:O138"/>
    <mergeCell ref="P135:P138"/>
    <mergeCell ref="Q135:Q138"/>
    <mergeCell ref="R135:R138"/>
    <mergeCell ref="T135:T138"/>
    <mergeCell ref="U135:U138"/>
    <mergeCell ref="V135:V138"/>
    <mergeCell ref="W135:W138"/>
    <mergeCell ref="X135:X136"/>
    <mergeCell ref="Y135:Y138"/>
    <mergeCell ref="Z135:Z138"/>
    <mergeCell ref="X137:X138"/>
    <mergeCell ref="A135:A138"/>
    <mergeCell ref="B139:B142"/>
    <mergeCell ref="C139:C142"/>
    <mergeCell ref="D139:D142"/>
    <mergeCell ref="E139:E142"/>
    <mergeCell ref="F139:F142"/>
    <mergeCell ref="G139:G142"/>
    <mergeCell ref="H139:H142"/>
    <mergeCell ref="I139:I142"/>
    <mergeCell ref="J139:J142"/>
    <mergeCell ref="K139:K142"/>
    <mergeCell ref="L139:L142"/>
    <mergeCell ref="M139:M142"/>
    <mergeCell ref="N139:N142"/>
    <mergeCell ref="O139:O142"/>
    <mergeCell ref="P139:P142"/>
    <mergeCell ref="Q139:Q142"/>
    <mergeCell ref="R139:R142"/>
    <mergeCell ref="T139:T142"/>
    <mergeCell ref="U139:U142"/>
    <mergeCell ref="V139:V142"/>
    <mergeCell ref="W139:W142"/>
    <mergeCell ref="X139:X140"/>
    <mergeCell ref="Y139:Y142"/>
    <mergeCell ref="Z139:Z142"/>
    <mergeCell ref="X141:X142"/>
    <mergeCell ref="A139:A142"/>
    <mergeCell ref="B143:B146"/>
    <mergeCell ref="C143:C146"/>
    <mergeCell ref="D143:D146"/>
    <mergeCell ref="E143:E146"/>
    <mergeCell ref="F143:F146"/>
    <mergeCell ref="G143:G146"/>
    <mergeCell ref="H143:H146"/>
    <mergeCell ref="I143:I146"/>
    <mergeCell ref="J143:J146"/>
    <mergeCell ref="K143:K146"/>
    <mergeCell ref="L143:L146"/>
    <mergeCell ref="M143:M146"/>
    <mergeCell ref="N143:N146"/>
    <mergeCell ref="O143:O146"/>
    <mergeCell ref="P143:P146"/>
    <mergeCell ref="Q143:Q146"/>
    <mergeCell ref="R143:R146"/>
    <mergeCell ref="T143:T146"/>
    <mergeCell ref="U143:U146"/>
    <mergeCell ref="V143:V146"/>
    <mergeCell ref="W143:W146"/>
    <mergeCell ref="X143:X144"/>
    <mergeCell ref="Y143:Y146"/>
    <mergeCell ref="Z143:Z146"/>
    <mergeCell ref="X145:X146"/>
    <mergeCell ref="A143:A146"/>
    <mergeCell ref="B147:B150"/>
    <mergeCell ref="C147:C150"/>
    <mergeCell ref="D147:D150"/>
    <mergeCell ref="E147:E150"/>
    <mergeCell ref="F147:F150"/>
    <mergeCell ref="G147:G150"/>
    <mergeCell ref="H147:H150"/>
    <mergeCell ref="I147:I150"/>
    <mergeCell ref="J147:J150"/>
    <mergeCell ref="K147:K150"/>
    <mergeCell ref="L147:L150"/>
    <mergeCell ref="M147:M150"/>
    <mergeCell ref="N147:N150"/>
    <mergeCell ref="O147:O150"/>
    <mergeCell ref="P147:P150"/>
    <mergeCell ref="Q147:Q150"/>
    <mergeCell ref="R147:R150"/>
    <mergeCell ref="T147:T150"/>
    <mergeCell ref="U147:U150"/>
    <mergeCell ref="V147:V150"/>
    <mergeCell ref="W147:W150"/>
    <mergeCell ref="X147:X148"/>
    <mergeCell ref="Y147:Y150"/>
    <mergeCell ref="Z147:Z150"/>
    <mergeCell ref="X149:X150"/>
    <mergeCell ref="A147:A150"/>
    <mergeCell ref="S147:S150"/>
    <mergeCell ref="B151:B154"/>
    <mergeCell ref="C151:C154"/>
    <mergeCell ref="D151:D154"/>
    <mergeCell ref="E151:E154"/>
    <mergeCell ref="F151:F154"/>
    <mergeCell ref="G151:G154"/>
    <mergeCell ref="H151:H154"/>
    <mergeCell ref="I151:I154"/>
    <mergeCell ref="J151:J154"/>
    <mergeCell ref="K151:K154"/>
    <mergeCell ref="L151:L154"/>
    <mergeCell ref="M151:M154"/>
    <mergeCell ref="N151:N154"/>
    <mergeCell ref="O151:O154"/>
    <mergeCell ref="P151:P154"/>
    <mergeCell ref="Q151:Q154"/>
    <mergeCell ref="R151:R154"/>
    <mergeCell ref="T151:T154"/>
    <mergeCell ref="U151:U154"/>
    <mergeCell ref="V151:V154"/>
    <mergeCell ref="W151:W154"/>
    <mergeCell ref="X151:X152"/>
    <mergeCell ref="Y151:Y154"/>
    <mergeCell ref="Z151:Z154"/>
    <mergeCell ref="X153:X154"/>
    <mergeCell ref="A151:A154"/>
    <mergeCell ref="B155:B158"/>
    <mergeCell ref="C155:C158"/>
    <mergeCell ref="D155:D158"/>
    <mergeCell ref="E155:E158"/>
    <mergeCell ref="F155:F158"/>
    <mergeCell ref="G155:G158"/>
    <mergeCell ref="H155:H158"/>
    <mergeCell ref="I155:I158"/>
    <mergeCell ref="J155:J158"/>
    <mergeCell ref="K155:K158"/>
    <mergeCell ref="L155:L158"/>
    <mergeCell ref="M155:M158"/>
    <mergeCell ref="N155:N158"/>
    <mergeCell ref="O155:O158"/>
    <mergeCell ref="P155:P158"/>
    <mergeCell ref="Q155:Q158"/>
    <mergeCell ref="R155:R158"/>
    <mergeCell ref="T155:T158"/>
    <mergeCell ref="U155:U158"/>
    <mergeCell ref="V155:V158"/>
    <mergeCell ref="W155:W158"/>
    <mergeCell ref="X155:X156"/>
    <mergeCell ref="Y155:Y158"/>
    <mergeCell ref="Z155:Z158"/>
    <mergeCell ref="X157:X158"/>
    <mergeCell ref="A155:A158"/>
    <mergeCell ref="B159:B162"/>
    <mergeCell ref="C159:C162"/>
    <mergeCell ref="D159:D162"/>
    <mergeCell ref="E159:E162"/>
    <mergeCell ref="F159:F162"/>
    <mergeCell ref="G159:G162"/>
    <mergeCell ref="H159:H162"/>
    <mergeCell ref="I159:I162"/>
    <mergeCell ref="J159:J162"/>
    <mergeCell ref="K159:K162"/>
    <mergeCell ref="L159:L162"/>
    <mergeCell ref="M159:M162"/>
    <mergeCell ref="N159:N162"/>
    <mergeCell ref="O159:O162"/>
    <mergeCell ref="P159:P162"/>
    <mergeCell ref="Q159:Q162"/>
    <mergeCell ref="R159:R162"/>
    <mergeCell ref="T159:T162"/>
    <mergeCell ref="U159:U162"/>
    <mergeCell ref="V159:V162"/>
    <mergeCell ref="W159:W162"/>
    <mergeCell ref="X159:X160"/>
    <mergeCell ref="Y159:Y162"/>
    <mergeCell ref="Z159:Z162"/>
    <mergeCell ref="X161:X162"/>
    <mergeCell ref="A159:A162"/>
    <mergeCell ref="B163:B166"/>
    <mergeCell ref="C163:C166"/>
    <mergeCell ref="D163:D166"/>
    <mergeCell ref="E163:E166"/>
    <mergeCell ref="F163:F166"/>
    <mergeCell ref="G163:G166"/>
    <mergeCell ref="H163:H166"/>
    <mergeCell ref="I163:I166"/>
    <mergeCell ref="J163:J166"/>
    <mergeCell ref="K163:K166"/>
    <mergeCell ref="L163:L166"/>
    <mergeCell ref="M163:M166"/>
    <mergeCell ref="N163:N166"/>
    <mergeCell ref="O163:O166"/>
    <mergeCell ref="P163:P166"/>
    <mergeCell ref="Q163:Q166"/>
    <mergeCell ref="R163:R166"/>
    <mergeCell ref="T163:T166"/>
    <mergeCell ref="U163:U166"/>
    <mergeCell ref="V163:V166"/>
    <mergeCell ref="W163:W166"/>
    <mergeCell ref="X163:X164"/>
    <mergeCell ref="Y163:Y166"/>
    <mergeCell ref="Z163:Z166"/>
    <mergeCell ref="X165:X166"/>
    <mergeCell ref="A163:A166"/>
    <mergeCell ref="B167:B170"/>
    <mergeCell ref="C167:C170"/>
    <mergeCell ref="D167:D170"/>
    <mergeCell ref="E167:E170"/>
    <mergeCell ref="F167:F170"/>
    <mergeCell ref="G167:G170"/>
    <mergeCell ref="H167:H170"/>
    <mergeCell ref="I167:I170"/>
    <mergeCell ref="J167:J170"/>
    <mergeCell ref="K167:K170"/>
    <mergeCell ref="L167:L170"/>
    <mergeCell ref="M167:M170"/>
    <mergeCell ref="N167:N170"/>
    <mergeCell ref="O167:O170"/>
    <mergeCell ref="P167:P170"/>
    <mergeCell ref="Q167:Q170"/>
    <mergeCell ref="R167:R170"/>
    <mergeCell ref="T167:T170"/>
    <mergeCell ref="U167:U170"/>
    <mergeCell ref="V167:V170"/>
    <mergeCell ref="W167:W170"/>
    <mergeCell ref="X167:X168"/>
    <mergeCell ref="Y167:Y170"/>
    <mergeCell ref="Z167:Z170"/>
    <mergeCell ref="X169:X170"/>
    <mergeCell ref="A167:A170"/>
    <mergeCell ref="B171:B174"/>
    <mergeCell ref="C171:C174"/>
    <mergeCell ref="D171:D174"/>
    <mergeCell ref="E171:E174"/>
    <mergeCell ref="F171:F174"/>
    <mergeCell ref="G171:G174"/>
    <mergeCell ref="H171:H174"/>
    <mergeCell ref="I171:I174"/>
    <mergeCell ref="J171:J174"/>
    <mergeCell ref="K171:K174"/>
    <mergeCell ref="L171:L174"/>
    <mergeCell ref="M171:M174"/>
    <mergeCell ref="N171:N174"/>
    <mergeCell ref="O171:O174"/>
    <mergeCell ref="P171:P174"/>
    <mergeCell ref="Q171:Q174"/>
    <mergeCell ref="R171:R174"/>
    <mergeCell ref="T171:T174"/>
    <mergeCell ref="U171:U174"/>
    <mergeCell ref="V171:V174"/>
    <mergeCell ref="W171:W174"/>
    <mergeCell ref="X171:X172"/>
    <mergeCell ref="Y171:Y174"/>
    <mergeCell ref="Z171:Z174"/>
    <mergeCell ref="X173:X174"/>
    <mergeCell ref="A171:A174"/>
    <mergeCell ref="B175:B178"/>
    <mergeCell ref="C175:C178"/>
    <mergeCell ref="D175:D178"/>
    <mergeCell ref="E175:E178"/>
    <mergeCell ref="F175:F178"/>
    <mergeCell ref="G175:G178"/>
    <mergeCell ref="H175:H178"/>
    <mergeCell ref="I175:I178"/>
    <mergeCell ref="J175:J178"/>
    <mergeCell ref="K175:K178"/>
    <mergeCell ref="L175:L178"/>
    <mergeCell ref="M175:M178"/>
    <mergeCell ref="N175:N178"/>
    <mergeCell ref="O175:O178"/>
    <mergeCell ref="P175:P178"/>
    <mergeCell ref="Q175:Q178"/>
    <mergeCell ref="R175:R178"/>
    <mergeCell ref="T175:T178"/>
    <mergeCell ref="U175:U178"/>
    <mergeCell ref="V175:V178"/>
    <mergeCell ref="W175:W178"/>
    <mergeCell ref="X175:X176"/>
    <mergeCell ref="Y175:Y178"/>
    <mergeCell ref="Z175:Z178"/>
    <mergeCell ref="X177:X178"/>
    <mergeCell ref="A175:A178"/>
    <mergeCell ref="B179:B182"/>
    <mergeCell ref="C179:C182"/>
    <mergeCell ref="D179:D182"/>
    <mergeCell ref="E179:E182"/>
    <mergeCell ref="F179:F182"/>
    <mergeCell ref="G179:G182"/>
    <mergeCell ref="H179:H182"/>
    <mergeCell ref="I179:I182"/>
    <mergeCell ref="J179:J182"/>
    <mergeCell ref="K179:K182"/>
    <mergeCell ref="L179:L182"/>
    <mergeCell ref="M179:M182"/>
    <mergeCell ref="N179:N182"/>
    <mergeCell ref="O179:O182"/>
    <mergeCell ref="P179:P182"/>
    <mergeCell ref="Q179:Q182"/>
    <mergeCell ref="R179:R182"/>
    <mergeCell ref="T179:T182"/>
    <mergeCell ref="U179:U182"/>
    <mergeCell ref="V179:V182"/>
    <mergeCell ref="W179:W182"/>
    <mergeCell ref="X179:X180"/>
    <mergeCell ref="Y179:Y182"/>
    <mergeCell ref="Z179:Z182"/>
    <mergeCell ref="X181:X182"/>
    <mergeCell ref="A179:A182"/>
    <mergeCell ref="B183:B186"/>
    <mergeCell ref="C183:C186"/>
    <mergeCell ref="D183:D186"/>
    <mergeCell ref="E183:E186"/>
    <mergeCell ref="F183:F186"/>
    <mergeCell ref="G183:G186"/>
    <mergeCell ref="H183:H186"/>
    <mergeCell ref="I183:I186"/>
    <mergeCell ref="J183:J186"/>
    <mergeCell ref="K183:K186"/>
    <mergeCell ref="L183:L186"/>
    <mergeCell ref="M183:M186"/>
    <mergeCell ref="N183:N186"/>
    <mergeCell ref="O183:O186"/>
    <mergeCell ref="P183:P186"/>
    <mergeCell ref="Q183:Q186"/>
    <mergeCell ref="R183:R186"/>
    <mergeCell ref="T183:T186"/>
    <mergeCell ref="U183:U186"/>
    <mergeCell ref="V183:V186"/>
    <mergeCell ref="W183:W186"/>
    <mergeCell ref="X183:X184"/>
    <mergeCell ref="Y183:Y186"/>
    <mergeCell ref="Z183:Z186"/>
    <mergeCell ref="X185:X186"/>
    <mergeCell ref="A183:A186"/>
    <mergeCell ref="B187:B190"/>
    <mergeCell ref="C187:C190"/>
    <mergeCell ref="D187:D190"/>
    <mergeCell ref="E187:E190"/>
    <mergeCell ref="F187:F190"/>
    <mergeCell ref="G187:G190"/>
    <mergeCell ref="H187:H190"/>
    <mergeCell ref="I187:I190"/>
    <mergeCell ref="J187:J190"/>
    <mergeCell ref="K187:K190"/>
    <mergeCell ref="L187:L190"/>
    <mergeCell ref="M187:M190"/>
    <mergeCell ref="N187:N190"/>
    <mergeCell ref="O187:O190"/>
    <mergeCell ref="P187:P190"/>
    <mergeCell ref="Q187:Q190"/>
    <mergeCell ref="R187:R190"/>
    <mergeCell ref="T187:T190"/>
    <mergeCell ref="U187:U190"/>
    <mergeCell ref="V187:V190"/>
    <mergeCell ref="W187:W190"/>
    <mergeCell ref="X187:X188"/>
    <mergeCell ref="Y187:Y190"/>
    <mergeCell ref="Z187:Z190"/>
    <mergeCell ref="X189:X190"/>
    <mergeCell ref="A187:A190"/>
    <mergeCell ref="B191:B194"/>
    <mergeCell ref="C191:C194"/>
    <mergeCell ref="D191:D194"/>
    <mergeCell ref="E191:E194"/>
    <mergeCell ref="F191:F194"/>
    <mergeCell ref="G191:G194"/>
    <mergeCell ref="H191:H194"/>
    <mergeCell ref="I191:I194"/>
    <mergeCell ref="J191:J194"/>
    <mergeCell ref="K191:K194"/>
    <mergeCell ref="L191:L194"/>
    <mergeCell ref="M191:M194"/>
    <mergeCell ref="N191:N194"/>
    <mergeCell ref="O191:O194"/>
    <mergeCell ref="P191:P194"/>
    <mergeCell ref="Q191:Q194"/>
    <mergeCell ref="R191:R194"/>
    <mergeCell ref="T191:T194"/>
    <mergeCell ref="U191:U194"/>
    <mergeCell ref="V191:V194"/>
    <mergeCell ref="W191:W194"/>
    <mergeCell ref="X191:X192"/>
    <mergeCell ref="Y191:Y194"/>
    <mergeCell ref="Z191:Z194"/>
    <mergeCell ref="X193:X194"/>
    <mergeCell ref="A191:A194"/>
    <mergeCell ref="B195:B198"/>
    <mergeCell ref="C195:C198"/>
    <mergeCell ref="D195:D198"/>
    <mergeCell ref="E195:E198"/>
    <mergeCell ref="F195:F198"/>
    <mergeCell ref="G195:G198"/>
    <mergeCell ref="H195:H198"/>
    <mergeCell ref="I195:I198"/>
    <mergeCell ref="J195:J198"/>
    <mergeCell ref="K195:K198"/>
    <mergeCell ref="L195:L198"/>
    <mergeCell ref="M195:M198"/>
    <mergeCell ref="N195:N198"/>
    <mergeCell ref="O195:O198"/>
    <mergeCell ref="P195:P198"/>
    <mergeCell ref="Q195:Q198"/>
    <mergeCell ref="R195:R198"/>
    <mergeCell ref="T195:T198"/>
    <mergeCell ref="U195:U198"/>
    <mergeCell ref="V195:V198"/>
    <mergeCell ref="W195:W198"/>
    <mergeCell ref="X195:X196"/>
    <mergeCell ref="Y195:Y198"/>
    <mergeCell ref="Z195:Z198"/>
    <mergeCell ref="X197:X198"/>
    <mergeCell ref="A195:A198"/>
    <mergeCell ref="B199:B202"/>
    <mergeCell ref="C199:C202"/>
    <mergeCell ref="D199:D202"/>
    <mergeCell ref="E199:E202"/>
    <mergeCell ref="F199:F202"/>
    <mergeCell ref="G199:G202"/>
    <mergeCell ref="H199:H202"/>
    <mergeCell ref="I199:I202"/>
    <mergeCell ref="J199:J202"/>
    <mergeCell ref="K199:K202"/>
    <mergeCell ref="L199:L202"/>
    <mergeCell ref="M199:M202"/>
    <mergeCell ref="N199:N202"/>
    <mergeCell ref="O199:O202"/>
    <mergeCell ref="P199:P202"/>
    <mergeCell ref="Q199:Q202"/>
    <mergeCell ref="R199:R202"/>
    <mergeCell ref="T199:T202"/>
    <mergeCell ref="U199:U202"/>
    <mergeCell ref="V199:V202"/>
    <mergeCell ref="W199:W202"/>
    <mergeCell ref="X199:X200"/>
    <mergeCell ref="Y199:Y202"/>
    <mergeCell ref="Z199:Z202"/>
    <mergeCell ref="X201:X202"/>
    <mergeCell ref="A199:A202"/>
    <mergeCell ref="B203:B206"/>
    <mergeCell ref="C203:C206"/>
    <mergeCell ref="D203:D206"/>
    <mergeCell ref="E203:E206"/>
    <mergeCell ref="F203:F206"/>
    <mergeCell ref="G203:G206"/>
    <mergeCell ref="H203:H206"/>
    <mergeCell ref="I203:I206"/>
    <mergeCell ref="J203:J206"/>
    <mergeCell ref="K203:K206"/>
    <mergeCell ref="L203:L206"/>
    <mergeCell ref="M203:M206"/>
    <mergeCell ref="N203:N206"/>
    <mergeCell ref="O203:O206"/>
    <mergeCell ref="P203:P206"/>
    <mergeCell ref="Q203:Q206"/>
    <mergeCell ref="R203:R206"/>
    <mergeCell ref="T203:T206"/>
    <mergeCell ref="U203:U206"/>
    <mergeCell ref="V203:V206"/>
    <mergeCell ref="W203:W206"/>
    <mergeCell ref="X203:X204"/>
    <mergeCell ref="Y203:Y206"/>
    <mergeCell ref="Z203:Z206"/>
    <mergeCell ref="X205:X206"/>
    <mergeCell ref="A203:A206"/>
    <mergeCell ref="B207:B210"/>
    <mergeCell ref="C207:C210"/>
    <mergeCell ref="D207:D210"/>
    <mergeCell ref="E207:E210"/>
    <mergeCell ref="F207:F210"/>
    <mergeCell ref="G207:G210"/>
    <mergeCell ref="H207:H210"/>
    <mergeCell ref="I207:I210"/>
    <mergeCell ref="J207:J210"/>
    <mergeCell ref="K207:K210"/>
    <mergeCell ref="L207:L210"/>
    <mergeCell ref="M207:M210"/>
    <mergeCell ref="N207:N210"/>
    <mergeCell ref="O207:O210"/>
    <mergeCell ref="P207:P210"/>
    <mergeCell ref="Q207:Q210"/>
    <mergeCell ref="R207:R210"/>
    <mergeCell ref="T207:T210"/>
    <mergeCell ref="U207:U210"/>
    <mergeCell ref="V207:V210"/>
    <mergeCell ref="W207:W210"/>
    <mergeCell ref="X207:X208"/>
    <mergeCell ref="Y207:Y210"/>
    <mergeCell ref="Z207:Z210"/>
    <mergeCell ref="X209:X210"/>
    <mergeCell ref="A207:A210"/>
    <mergeCell ref="B211:B214"/>
    <mergeCell ref="C211:C214"/>
    <mergeCell ref="D211:D214"/>
    <mergeCell ref="E211:E214"/>
    <mergeCell ref="F211:F214"/>
    <mergeCell ref="G211:G214"/>
    <mergeCell ref="H211:H214"/>
    <mergeCell ref="I211:I214"/>
    <mergeCell ref="J211:J214"/>
    <mergeCell ref="K211:K214"/>
    <mergeCell ref="L211:L214"/>
    <mergeCell ref="M211:M214"/>
    <mergeCell ref="N211:N214"/>
    <mergeCell ref="O211:O214"/>
    <mergeCell ref="P211:P214"/>
    <mergeCell ref="Q211:Q214"/>
    <mergeCell ref="R211:R214"/>
    <mergeCell ref="T211:T214"/>
    <mergeCell ref="U211:U214"/>
    <mergeCell ref="V211:V214"/>
    <mergeCell ref="W211:W214"/>
    <mergeCell ref="X211:X212"/>
    <mergeCell ref="Y211:Y214"/>
    <mergeCell ref="Z211:Z214"/>
    <mergeCell ref="X213:X214"/>
    <mergeCell ref="A211:A214"/>
    <mergeCell ref="B215:B218"/>
    <mergeCell ref="C215:C218"/>
    <mergeCell ref="D215:D218"/>
    <mergeCell ref="E215:E218"/>
    <mergeCell ref="F215:F218"/>
    <mergeCell ref="G215:G218"/>
    <mergeCell ref="H215:H218"/>
    <mergeCell ref="I215:I218"/>
    <mergeCell ref="J215:J218"/>
    <mergeCell ref="K215:K218"/>
    <mergeCell ref="L215:L218"/>
    <mergeCell ref="M215:M218"/>
    <mergeCell ref="N215:N218"/>
    <mergeCell ref="O215:O218"/>
    <mergeCell ref="P215:P218"/>
    <mergeCell ref="Q215:Q218"/>
    <mergeCell ref="R215:R218"/>
    <mergeCell ref="T215:T218"/>
    <mergeCell ref="U215:U218"/>
    <mergeCell ref="V215:V218"/>
    <mergeCell ref="W215:W218"/>
    <mergeCell ref="X215:X216"/>
    <mergeCell ref="Y215:Y218"/>
    <mergeCell ref="Z215:Z218"/>
    <mergeCell ref="X217:X218"/>
    <mergeCell ref="A215:A218"/>
    <mergeCell ref="B219:B222"/>
    <mergeCell ref="C219:C222"/>
    <mergeCell ref="D219:D222"/>
    <mergeCell ref="E219:E222"/>
    <mergeCell ref="F219:F222"/>
    <mergeCell ref="G219:G222"/>
    <mergeCell ref="H219:H222"/>
    <mergeCell ref="I219:I222"/>
    <mergeCell ref="J219:J222"/>
    <mergeCell ref="K219:K222"/>
    <mergeCell ref="L219:L222"/>
    <mergeCell ref="M219:M222"/>
    <mergeCell ref="N219:N222"/>
    <mergeCell ref="O219:O222"/>
    <mergeCell ref="P219:P222"/>
    <mergeCell ref="Q219:Q222"/>
    <mergeCell ref="R219:R222"/>
    <mergeCell ref="T219:T222"/>
    <mergeCell ref="U219:U222"/>
    <mergeCell ref="V219:V222"/>
    <mergeCell ref="W219:W222"/>
    <mergeCell ref="X219:X220"/>
    <mergeCell ref="Y219:Y222"/>
    <mergeCell ref="Z219:Z222"/>
    <mergeCell ref="X221:X222"/>
    <mergeCell ref="A219:A222"/>
    <mergeCell ref="S219:S222"/>
    <mergeCell ref="B223:B226"/>
    <mergeCell ref="C223:C226"/>
    <mergeCell ref="D223:D226"/>
    <mergeCell ref="E223:E226"/>
    <mergeCell ref="F223:F226"/>
    <mergeCell ref="G223:G226"/>
    <mergeCell ref="H223:H226"/>
    <mergeCell ref="I223:I226"/>
    <mergeCell ref="J223:J226"/>
    <mergeCell ref="K223:K226"/>
    <mergeCell ref="L223:L226"/>
    <mergeCell ref="M223:M226"/>
    <mergeCell ref="N223:N226"/>
    <mergeCell ref="O223:O226"/>
    <mergeCell ref="P223:P226"/>
    <mergeCell ref="Q223:Q226"/>
    <mergeCell ref="R223:R226"/>
    <mergeCell ref="T223:T226"/>
    <mergeCell ref="U223:U226"/>
    <mergeCell ref="V223:V226"/>
    <mergeCell ref="W223:W226"/>
    <mergeCell ref="X223:X224"/>
    <mergeCell ref="Y223:Y226"/>
    <mergeCell ref="Z223:Z226"/>
    <mergeCell ref="X225:X226"/>
    <mergeCell ref="A223:A226"/>
    <mergeCell ref="B227:B230"/>
    <mergeCell ref="C227:C230"/>
    <mergeCell ref="D227:D230"/>
    <mergeCell ref="E227:E230"/>
    <mergeCell ref="F227:F230"/>
    <mergeCell ref="G227:G230"/>
    <mergeCell ref="H227:H230"/>
    <mergeCell ref="I227:I230"/>
    <mergeCell ref="J227:J230"/>
    <mergeCell ref="K227:K230"/>
    <mergeCell ref="L227:L230"/>
    <mergeCell ref="M227:M230"/>
    <mergeCell ref="N227:N230"/>
    <mergeCell ref="O227:O230"/>
    <mergeCell ref="P227:P230"/>
    <mergeCell ref="Q227:Q230"/>
    <mergeCell ref="R227:R230"/>
    <mergeCell ref="T227:T230"/>
    <mergeCell ref="U227:U230"/>
    <mergeCell ref="V227:V230"/>
    <mergeCell ref="W227:W230"/>
    <mergeCell ref="X227:X228"/>
    <mergeCell ref="Y227:Y230"/>
    <mergeCell ref="Z227:Z230"/>
    <mergeCell ref="X229:X230"/>
    <mergeCell ref="A227:A230"/>
    <mergeCell ref="B231:B234"/>
    <mergeCell ref="C231:C234"/>
    <mergeCell ref="D231:D234"/>
    <mergeCell ref="E231:E234"/>
    <mergeCell ref="F231:F234"/>
    <mergeCell ref="G231:G234"/>
    <mergeCell ref="H231:H234"/>
    <mergeCell ref="I231:I234"/>
    <mergeCell ref="J231:J234"/>
    <mergeCell ref="K231:K234"/>
    <mergeCell ref="L231:L234"/>
    <mergeCell ref="M231:M234"/>
    <mergeCell ref="N231:N234"/>
    <mergeCell ref="O231:O234"/>
    <mergeCell ref="P231:P234"/>
    <mergeCell ref="Q231:Q234"/>
    <mergeCell ref="R231:R234"/>
    <mergeCell ref="T231:T234"/>
    <mergeCell ref="U231:U234"/>
    <mergeCell ref="V231:V234"/>
    <mergeCell ref="W231:W234"/>
    <mergeCell ref="X231:X232"/>
    <mergeCell ref="Y231:Y234"/>
    <mergeCell ref="Z231:Z234"/>
    <mergeCell ref="X233:X234"/>
    <mergeCell ref="A231:A234"/>
    <mergeCell ref="B235:B238"/>
    <mergeCell ref="C235:C238"/>
    <mergeCell ref="D235:D238"/>
    <mergeCell ref="E235:E238"/>
    <mergeCell ref="F235:F238"/>
    <mergeCell ref="G235:G238"/>
    <mergeCell ref="H235:H238"/>
    <mergeCell ref="I235:I238"/>
    <mergeCell ref="J235:J238"/>
    <mergeCell ref="K235:K238"/>
    <mergeCell ref="L235:L238"/>
    <mergeCell ref="M235:M238"/>
    <mergeCell ref="N235:N238"/>
    <mergeCell ref="O235:O238"/>
    <mergeCell ref="P235:P238"/>
    <mergeCell ref="Q235:Q238"/>
    <mergeCell ref="R235:R238"/>
    <mergeCell ref="T235:T238"/>
    <mergeCell ref="U235:U238"/>
    <mergeCell ref="V235:V238"/>
    <mergeCell ref="W235:W238"/>
    <mergeCell ref="X235:X236"/>
    <mergeCell ref="Y235:Y238"/>
    <mergeCell ref="Z235:Z238"/>
    <mergeCell ref="X237:X238"/>
    <mergeCell ref="A235:A238"/>
    <mergeCell ref="N243:N246"/>
    <mergeCell ref="O243:O246"/>
    <mergeCell ref="P243:P246"/>
    <mergeCell ref="Q243:Q246"/>
    <mergeCell ref="R243:R246"/>
    <mergeCell ref="T243:T246"/>
    <mergeCell ref="U243:U246"/>
    <mergeCell ref="V243:V246"/>
    <mergeCell ref="W243:W246"/>
    <mergeCell ref="X243:X244"/>
    <mergeCell ref="Y243:Y246"/>
    <mergeCell ref="B239:B242"/>
    <mergeCell ref="C239:C242"/>
    <mergeCell ref="D239:D242"/>
    <mergeCell ref="E239:E242"/>
    <mergeCell ref="F239:F242"/>
    <mergeCell ref="G239:G242"/>
    <mergeCell ref="H239:H242"/>
    <mergeCell ref="I239:I242"/>
    <mergeCell ref="J239:J242"/>
    <mergeCell ref="K239:K242"/>
    <mergeCell ref="L239:L242"/>
    <mergeCell ref="M239:M242"/>
    <mergeCell ref="N239:N242"/>
    <mergeCell ref="O239:O242"/>
    <mergeCell ref="P239:P242"/>
    <mergeCell ref="Q239:Q242"/>
    <mergeCell ref="R239:R242"/>
    <mergeCell ref="Q247:Q250"/>
    <mergeCell ref="R247:R250"/>
    <mergeCell ref="T247:T250"/>
    <mergeCell ref="U247:U250"/>
    <mergeCell ref="V247:V250"/>
    <mergeCell ref="W247:W250"/>
    <mergeCell ref="X247:X248"/>
    <mergeCell ref="Y247:Y250"/>
    <mergeCell ref="Z247:Z250"/>
    <mergeCell ref="X249:X250"/>
    <mergeCell ref="A247:A250"/>
    <mergeCell ref="T239:T242"/>
    <mergeCell ref="U239:U242"/>
    <mergeCell ref="V239:V242"/>
    <mergeCell ref="W239:W242"/>
    <mergeCell ref="X239:X240"/>
    <mergeCell ref="Y239:Y242"/>
    <mergeCell ref="Z239:Z242"/>
    <mergeCell ref="X241:X242"/>
    <mergeCell ref="A239:A242"/>
    <mergeCell ref="B243:B246"/>
    <mergeCell ref="C243:C246"/>
    <mergeCell ref="D243:D246"/>
    <mergeCell ref="E243:E246"/>
    <mergeCell ref="F243:F246"/>
    <mergeCell ref="G243:G246"/>
    <mergeCell ref="H243:H246"/>
    <mergeCell ref="I243:I246"/>
    <mergeCell ref="J243:J246"/>
    <mergeCell ref="K243:K246"/>
    <mergeCell ref="L243:L246"/>
    <mergeCell ref="M243:M246"/>
    <mergeCell ref="E251:E254"/>
    <mergeCell ref="F251:F254"/>
    <mergeCell ref="G251:G254"/>
    <mergeCell ref="H251:H254"/>
    <mergeCell ref="I251:I254"/>
    <mergeCell ref="J251:J254"/>
    <mergeCell ref="K251:K254"/>
    <mergeCell ref="L251:L254"/>
    <mergeCell ref="M251:M254"/>
    <mergeCell ref="N251:N254"/>
    <mergeCell ref="O251:O254"/>
    <mergeCell ref="P251:P254"/>
    <mergeCell ref="Q251:Q254"/>
    <mergeCell ref="R251:R254"/>
    <mergeCell ref="Z243:Z246"/>
    <mergeCell ref="X245:X246"/>
    <mergeCell ref="A243:A246"/>
    <mergeCell ref="B247:B250"/>
    <mergeCell ref="C247:C250"/>
    <mergeCell ref="D247:D250"/>
    <mergeCell ref="E247:E250"/>
    <mergeCell ref="F247:F250"/>
    <mergeCell ref="G247:G250"/>
    <mergeCell ref="H247:H250"/>
    <mergeCell ref="I247:I250"/>
    <mergeCell ref="J247:J250"/>
    <mergeCell ref="K247:K250"/>
    <mergeCell ref="L247:L250"/>
    <mergeCell ref="M247:M250"/>
    <mergeCell ref="N247:N250"/>
    <mergeCell ref="O247:O250"/>
    <mergeCell ref="P247:P250"/>
    <mergeCell ref="T251:T254"/>
    <mergeCell ref="U251:U254"/>
    <mergeCell ref="V251:V254"/>
    <mergeCell ref="W251:W254"/>
    <mergeCell ref="X251:X252"/>
    <mergeCell ref="Y251:Y254"/>
    <mergeCell ref="Z251:Z254"/>
    <mergeCell ref="X253:X254"/>
    <mergeCell ref="V259:V262"/>
    <mergeCell ref="W259:W262"/>
    <mergeCell ref="X259:X260"/>
    <mergeCell ref="A251:A254"/>
    <mergeCell ref="B255:B258"/>
    <mergeCell ref="C255:C258"/>
    <mergeCell ref="D255:D258"/>
    <mergeCell ref="E255:E258"/>
    <mergeCell ref="F255:F258"/>
    <mergeCell ref="G255:G258"/>
    <mergeCell ref="H255:H258"/>
    <mergeCell ref="I255:I258"/>
    <mergeCell ref="J255:J258"/>
    <mergeCell ref="K255:K258"/>
    <mergeCell ref="L255:L258"/>
    <mergeCell ref="M255:M258"/>
    <mergeCell ref="N255:N258"/>
    <mergeCell ref="O255:O258"/>
    <mergeCell ref="P255:P258"/>
    <mergeCell ref="Q255:Q258"/>
    <mergeCell ref="A259:A262"/>
    <mergeCell ref="B251:B254"/>
    <mergeCell ref="C251:C254"/>
    <mergeCell ref="D251:D254"/>
    <mergeCell ref="Y263:Y266"/>
    <mergeCell ref="Z263:Z266"/>
    <mergeCell ref="X265:X266"/>
    <mergeCell ref="R255:R258"/>
    <mergeCell ref="T255:T258"/>
    <mergeCell ref="U255:U258"/>
    <mergeCell ref="V255:V258"/>
    <mergeCell ref="W255:W258"/>
    <mergeCell ref="X255:X256"/>
    <mergeCell ref="Y255:Y258"/>
    <mergeCell ref="Z255:Z258"/>
    <mergeCell ref="X257:X258"/>
    <mergeCell ref="A255:A258"/>
    <mergeCell ref="B259:B262"/>
    <mergeCell ref="C259:C262"/>
    <mergeCell ref="D259:D262"/>
    <mergeCell ref="E259:E262"/>
    <mergeCell ref="F259:F262"/>
    <mergeCell ref="G259:G262"/>
    <mergeCell ref="H259:H262"/>
    <mergeCell ref="I259:I262"/>
    <mergeCell ref="J259:J262"/>
    <mergeCell ref="K259:K262"/>
    <mergeCell ref="L259:L262"/>
    <mergeCell ref="M259:M262"/>
    <mergeCell ref="N259:N262"/>
    <mergeCell ref="O259:O262"/>
    <mergeCell ref="P259:P262"/>
    <mergeCell ref="Q259:Q262"/>
    <mergeCell ref="R259:R262"/>
    <mergeCell ref="T259:T262"/>
    <mergeCell ref="U259:U262"/>
    <mergeCell ref="B263:B266"/>
    <mergeCell ref="C263:C266"/>
    <mergeCell ref="D263:D266"/>
    <mergeCell ref="E263:E266"/>
    <mergeCell ref="F263:F266"/>
    <mergeCell ref="G263:G266"/>
    <mergeCell ref="H263:H266"/>
    <mergeCell ref="I263:I266"/>
    <mergeCell ref="J263:J266"/>
    <mergeCell ref="K263:K266"/>
    <mergeCell ref="L263:L266"/>
    <mergeCell ref="M263:M266"/>
    <mergeCell ref="N263:N266"/>
    <mergeCell ref="O263:O266"/>
    <mergeCell ref="P263:P266"/>
    <mergeCell ref="Q263:Q266"/>
    <mergeCell ref="V271:V274"/>
    <mergeCell ref="H271:H274"/>
    <mergeCell ref="I271:I274"/>
    <mergeCell ref="J271:J274"/>
    <mergeCell ref="K271:K274"/>
    <mergeCell ref="L271:L274"/>
    <mergeCell ref="M271:M274"/>
    <mergeCell ref="N271:N274"/>
    <mergeCell ref="O271:O274"/>
    <mergeCell ref="P271:P274"/>
    <mergeCell ref="Q271:Q274"/>
    <mergeCell ref="W271:W274"/>
    <mergeCell ref="X271:X272"/>
    <mergeCell ref="A263:A266"/>
    <mergeCell ref="B267:B270"/>
    <mergeCell ref="C267:C270"/>
    <mergeCell ref="D267:D270"/>
    <mergeCell ref="E267:E270"/>
    <mergeCell ref="F267:F270"/>
    <mergeCell ref="G267:G270"/>
    <mergeCell ref="H267:H270"/>
    <mergeCell ref="I267:I270"/>
    <mergeCell ref="J267:J270"/>
    <mergeCell ref="K267:K270"/>
    <mergeCell ref="L267:L270"/>
    <mergeCell ref="M267:M270"/>
    <mergeCell ref="N267:N270"/>
    <mergeCell ref="O267:O270"/>
    <mergeCell ref="P267:P270"/>
    <mergeCell ref="Q267:Q270"/>
    <mergeCell ref="R263:R266"/>
    <mergeCell ref="T263:T266"/>
    <mergeCell ref="U263:U266"/>
    <mergeCell ref="V263:V266"/>
    <mergeCell ref="W263:W266"/>
    <mergeCell ref="X263:X264"/>
    <mergeCell ref="A267:A270"/>
    <mergeCell ref="B271:B274"/>
    <mergeCell ref="C271:C274"/>
    <mergeCell ref="D271:D274"/>
    <mergeCell ref="E271:E274"/>
    <mergeCell ref="F271:F274"/>
    <mergeCell ref="G271:G274"/>
    <mergeCell ref="Y271:Y274"/>
    <mergeCell ref="Z271:Z274"/>
    <mergeCell ref="X273:X274"/>
    <mergeCell ref="A271:A274"/>
    <mergeCell ref="B275:B278"/>
    <mergeCell ref="C275:C278"/>
    <mergeCell ref="D275:D278"/>
    <mergeCell ref="E275:E278"/>
    <mergeCell ref="F275:F278"/>
    <mergeCell ref="G275:G278"/>
    <mergeCell ref="H275:H278"/>
    <mergeCell ref="I275:I278"/>
    <mergeCell ref="J275:J278"/>
    <mergeCell ref="K275:K278"/>
    <mergeCell ref="L275:L278"/>
    <mergeCell ref="M275:M278"/>
    <mergeCell ref="N275:N278"/>
    <mergeCell ref="O275:O278"/>
    <mergeCell ref="P275:P278"/>
    <mergeCell ref="Q275:Q278"/>
    <mergeCell ref="R275:R278"/>
    <mergeCell ref="T275:T278"/>
    <mergeCell ref="U275:U278"/>
    <mergeCell ref="V275:V278"/>
    <mergeCell ref="W275:W278"/>
    <mergeCell ref="X275:X276"/>
    <mergeCell ref="Y275:Y278"/>
    <mergeCell ref="Z275:Z278"/>
    <mergeCell ref="X277:X278"/>
    <mergeCell ref="R271:R274"/>
    <mergeCell ref="T271:T274"/>
    <mergeCell ref="U271:U274"/>
    <mergeCell ref="V283:V286"/>
    <mergeCell ref="W283:W286"/>
    <mergeCell ref="X283:X284"/>
    <mergeCell ref="A275:A278"/>
    <mergeCell ref="B279:B282"/>
    <mergeCell ref="C279:C282"/>
    <mergeCell ref="D279:D282"/>
    <mergeCell ref="E279:E282"/>
    <mergeCell ref="F279:F282"/>
    <mergeCell ref="G279:G282"/>
    <mergeCell ref="H279:H282"/>
    <mergeCell ref="I279:I282"/>
    <mergeCell ref="J279:J282"/>
    <mergeCell ref="K279:K282"/>
    <mergeCell ref="L279:L282"/>
    <mergeCell ref="M279:M282"/>
    <mergeCell ref="N279:N282"/>
    <mergeCell ref="O279:O282"/>
    <mergeCell ref="P279:P282"/>
    <mergeCell ref="Q279:Q282"/>
    <mergeCell ref="A283:A286"/>
    <mergeCell ref="Y287:Y290"/>
    <mergeCell ref="Z287:Z290"/>
    <mergeCell ref="X289:X290"/>
    <mergeCell ref="R279:R282"/>
    <mergeCell ref="T279:T282"/>
    <mergeCell ref="U279:U282"/>
    <mergeCell ref="V279:V282"/>
    <mergeCell ref="W279:W282"/>
    <mergeCell ref="X279:X280"/>
    <mergeCell ref="Y279:Y282"/>
    <mergeCell ref="Z279:Z282"/>
    <mergeCell ref="X281:X282"/>
    <mergeCell ref="A279:A282"/>
    <mergeCell ref="B283:B286"/>
    <mergeCell ref="C283:C286"/>
    <mergeCell ref="D283:D286"/>
    <mergeCell ref="E283:E286"/>
    <mergeCell ref="F283:F286"/>
    <mergeCell ref="G283:G286"/>
    <mergeCell ref="H283:H286"/>
    <mergeCell ref="I283:I286"/>
    <mergeCell ref="J283:J286"/>
    <mergeCell ref="K283:K286"/>
    <mergeCell ref="L283:L286"/>
    <mergeCell ref="M283:M286"/>
    <mergeCell ref="N283:N286"/>
    <mergeCell ref="O283:O286"/>
    <mergeCell ref="P283:P286"/>
    <mergeCell ref="Q283:Q286"/>
    <mergeCell ref="R283:R286"/>
    <mergeCell ref="T283:T286"/>
    <mergeCell ref="U283:U286"/>
    <mergeCell ref="B287:B290"/>
    <mergeCell ref="C287:C290"/>
    <mergeCell ref="D287:D290"/>
    <mergeCell ref="E287:E290"/>
    <mergeCell ref="F287:F290"/>
    <mergeCell ref="G287:G290"/>
    <mergeCell ref="H287:H290"/>
    <mergeCell ref="I287:I290"/>
    <mergeCell ref="J287:J290"/>
    <mergeCell ref="K287:K290"/>
    <mergeCell ref="L287:L290"/>
    <mergeCell ref="M287:M290"/>
    <mergeCell ref="N287:N290"/>
    <mergeCell ref="O287:O290"/>
    <mergeCell ref="P287:P290"/>
    <mergeCell ref="Q287:Q290"/>
    <mergeCell ref="V295:V298"/>
    <mergeCell ref="H295:H298"/>
    <mergeCell ref="I295:I298"/>
    <mergeCell ref="J295:J298"/>
    <mergeCell ref="K295:K298"/>
    <mergeCell ref="L295:L298"/>
    <mergeCell ref="M295:M298"/>
    <mergeCell ref="N295:N298"/>
    <mergeCell ref="O295:O298"/>
    <mergeCell ref="P295:P298"/>
    <mergeCell ref="Q295:Q298"/>
    <mergeCell ref="S291:S294"/>
    <mergeCell ref="S295:S298"/>
    <mergeCell ref="W295:W298"/>
    <mergeCell ref="X295:X296"/>
    <mergeCell ref="A287:A290"/>
    <mergeCell ref="B291:B294"/>
    <mergeCell ref="C291:C294"/>
    <mergeCell ref="D291:D294"/>
    <mergeCell ref="E291:E294"/>
    <mergeCell ref="F291:F294"/>
    <mergeCell ref="G291:G294"/>
    <mergeCell ref="H291:H294"/>
    <mergeCell ref="I291:I294"/>
    <mergeCell ref="J291:J294"/>
    <mergeCell ref="K291:K294"/>
    <mergeCell ref="L291:L294"/>
    <mergeCell ref="M291:M294"/>
    <mergeCell ref="N291:N294"/>
    <mergeCell ref="O291:O294"/>
    <mergeCell ref="P291:P294"/>
    <mergeCell ref="Q291:Q294"/>
    <mergeCell ref="R287:R290"/>
    <mergeCell ref="T287:T290"/>
    <mergeCell ref="U287:U290"/>
    <mergeCell ref="V287:V290"/>
    <mergeCell ref="W287:W290"/>
    <mergeCell ref="X287:X288"/>
    <mergeCell ref="A291:A294"/>
    <mergeCell ref="B295:B298"/>
    <mergeCell ref="C295:C298"/>
    <mergeCell ref="D295:D298"/>
    <mergeCell ref="E295:E298"/>
    <mergeCell ref="F295:F298"/>
    <mergeCell ref="G295:G298"/>
    <mergeCell ref="Y295:Y298"/>
    <mergeCell ref="Z295:Z298"/>
    <mergeCell ref="X297:X298"/>
    <mergeCell ref="A295:A298"/>
    <mergeCell ref="B299:B302"/>
    <mergeCell ref="C299:C302"/>
    <mergeCell ref="D299:D302"/>
    <mergeCell ref="E299:E302"/>
    <mergeCell ref="F299:F302"/>
    <mergeCell ref="G299:G302"/>
    <mergeCell ref="H299:H302"/>
    <mergeCell ref="I299:I302"/>
    <mergeCell ref="J299:J302"/>
    <mergeCell ref="K299:K302"/>
    <mergeCell ref="L299:L302"/>
    <mergeCell ref="M299:M302"/>
    <mergeCell ref="N299:N302"/>
    <mergeCell ref="O299:O302"/>
    <mergeCell ref="P299:P302"/>
    <mergeCell ref="Q299:Q302"/>
    <mergeCell ref="R299:R302"/>
    <mergeCell ref="T299:T302"/>
    <mergeCell ref="U299:U302"/>
    <mergeCell ref="V299:V302"/>
    <mergeCell ref="W299:W302"/>
    <mergeCell ref="X299:X300"/>
    <mergeCell ref="Y299:Y302"/>
    <mergeCell ref="Z299:Z302"/>
    <mergeCell ref="X301:X302"/>
    <mergeCell ref="R295:R298"/>
    <mergeCell ref="T295:T298"/>
    <mergeCell ref="U295:U298"/>
    <mergeCell ref="A299:A302"/>
    <mergeCell ref="B303:B306"/>
    <mergeCell ref="C303:C306"/>
    <mergeCell ref="D303:D306"/>
    <mergeCell ref="E303:E306"/>
    <mergeCell ref="F303:F306"/>
    <mergeCell ref="G303:G306"/>
    <mergeCell ref="H303:H306"/>
    <mergeCell ref="I303:I306"/>
    <mergeCell ref="J303:J306"/>
    <mergeCell ref="K303:K306"/>
    <mergeCell ref="L303:L306"/>
    <mergeCell ref="M303:M306"/>
    <mergeCell ref="N303:N306"/>
    <mergeCell ref="O303:O306"/>
    <mergeCell ref="P303:P306"/>
    <mergeCell ref="Q303:Q306"/>
    <mergeCell ref="A303:A306"/>
    <mergeCell ref="B307:B310"/>
    <mergeCell ref="C307:C310"/>
    <mergeCell ref="D307:D310"/>
    <mergeCell ref="E307:E310"/>
    <mergeCell ref="F307:F310"/>
    <mergeCell ref="G307:G310"/>
    <mergeCell ref="H307:H310"/>
    <mergeCell ref="I307:I310"/>
    <mergeCell ref="J307:J310"/>
    <mergeCell ref="K307:K310"/>
    <mergeCell ref="L307:L310"/>
    <mergeCell ref="M307:M310"/>
    <mergeCell ref="N307:N310"/>
    <mergeCell ref="O307:O310"/>
    <mergeCell ref="P307:P310"/>
    <mergeCell ref="R307:R310"/>
    <mergeCell ref="A307:A310"/>
    <mergeCell ref="Q311:Q314"/>
    <mergeCell ref="Q307:Q310"/>
    <mergeCell ref="U311:U314"/>
    <mergeCell ref="V311:V314"/>
    <mergeCell ref="W311:W314"/>
    <mergeCell ref="X311:X312"/>
    <mergeCell ref="Y311:Y314"/>
    <mergeCell ref="Z311:Z314"/>
    <mergeCell ref="X313:X314"/>
    <mergeCell ref="R303:R306"/>
    <mergeCell ref="T303:T306"/>
    <mergeCell ref="U303:U306"/>
    <mergeCell ref="V303:V306"/>
    <mergeCell ref="W303:W306"/>
    <mergeCell ref="X303:X304"/>
    <mergeCell ref="Y303:Y306"/>
    <mergeCell ref="Z303:Z306"/>
    <mergeCell ref="X305:X306"/>
    <mergeCell ref="T307:T310"/>
    <mergeCell ref="U307:U310"/>
    <mergeCell ref="V307:V310"/>
    <mergeCell ref="W307:W310"/>
    <mergeCell ref="X307:X308"/>
    <mergeCell ref="S311:S314"/>
    <mergeCell ref="A311:A314"/>
    <mergeCell ref="B315:B318"/>
    <mergeCell ref="C315:C318"/>
    <mergeCell ref="D315:D318"/>
    <mergeCell ref="E315:E318"/>
    <mergeCell ref="F315:F318"/>
    <mergeCell ref="G315:G318"/>
    <mergeCell ref="H315:H318"/>
    <mergeCell ref="I315:I318"/>
    <mergeCell ref="J315:J318"/>
    <mergeCell ref="K315:K318"/>
    <mergeCell ref="L315:L318"/>
    <mergeCell ref="M315:M318"/>
    <mergeCell ref="N315:N318"/>
    <mergeCell ref="O315:O318"/>
    <mergeCell ref="P315:P318"/>
    <mergeCell ref="Q315:Q318"/>
    <mergeCell ref="B311:B314"/>
    <mergeCell ref="C311:C314"/>
    <mergeCell ref="D311:D314"/>
    <mergeCell ref="E311:E314"/>
    <mergeCell ref="F311:F314"/>
    <mergeCell ref="G311:G314"/>
    <mergeCell ref="H311:H314"/>
    <mergeCell ref="I311:I314"/>
    <mergeCell ref="J311:J314"/>
    <mergeCell ref="K311:K314"/>
    <mergeCell ref="L311:L314"/>
    <mergeCell ref="M311:M314"/>
    <mergeCell ref="N311:N314"/>
    <mergeCell ref="O311:O314"/>
    <mergeCell ref="P311:P314"/>
    <mergeCell ref="Y283:Y286"/>
    <mergeCell ref="Z283:Z286"/>
    <mergeCell ref="X285:X286"/>
    <mergeCell ref="R267:R270"/>
    <mergeCell ref="T267:T270"/>
    <mergeCell ref="U267:U270"/>
    <mergeCell ref="V267:V270"/>
    <mergeCell ref="W267:W270"/>
    <mergeCell ref="X267:X268"/>
    <mergeCell ref="Y267:Y270"/>
    <mergeCell ref="Z267:Z270"/>
    <mergeCell ref="X269:X270"/>
    <mergeCell ref="Y259:Y262"/>
    <mergeCell ref="Z259:Z262"/>
    <mergeCell ref="X261:X262"/>
    <mergeCell ref="A315:A318"/>
    <mergeCell ref="B319:B322"/>
    <mergeCell ref="C319:C322"/>
    <mergeCell ref="D319:D322"/>
    <mergeCell ref="E319:E322"/>
    <mergeCell ref="F319:F322"/>
    <mergeCell ref="G319:G322"/>
    <mergeCell ref="H319:H322"/>
    <mergeCell ref="I319:I322"/>
    <mergeCell ref="J319:J322"/>
    <mergeCell ref="K319:K322"/>
    <mergeCell ref="L319:L322"/>
    <mergeCell ref="M319:M322"/>
    <mergeCell ref="N319:N322"/>
    <mergeCell ref="O319:O322"/>
    <mergeCell ref="P319:P322"/>
    <mergeCell ref="Q319:Q322"/>
    <mergeCell ref="Y319:Y322"/>
    <mergeCell ref="Z319:Z322"/>
    <mergeCell ref="X321:X322"/>
    <mergeCell ref="R315:R318"/>
    <mergeCell ref="T315:T318"/>
    <mergeCell ref="U315:U318"/>
    <mergeCell ref="V315:V318"/>
    <mergeCell ref="W315:W318"/>
    <mergeCell ref="X315:X316"/>
    <mergeCell ref="Y315:Y318"/>
    <mergeCell ref="Z315:Z318"/>
    <mergeCell ref="X317:X318"/>
    <mergeCell ref="Y307:Y310"/>
    <mergeCell ref="Z307:Z310"/>
    <mergeCell ref="X309:X310"/>
    <mergeCell ref="R291:R294"/>
    <mergeCell ref="T291:T294"/>
    <mergeCell ref="U291:U294"/>
    <mergeCell ref="V291:V294"/>
    <mergeCell ref="W291:W294"/>
    <mergeCell ref="X291:X292"/>
    <mergeCell ref="Y291:Y294"/>
    <mergeCell ref="Z291:Z294"/>
    <mergeCell ref="X293:X294"/>
    <mergeCell ref="R319:R322"/>
    <mergeCell ref="T319:T322"/>
    <mergeCell ref="U319:U322"/>
    <mergeCell ref="V319:V322"/>
    <mergeCell ref="W319:W322"/>
    <mergeCell ref="X319:X320"/>
    <mergeCell ref="R311:R314"/>
    <mergeCell ref="T311:T314"/>
    <mergeCell ref="S35:S38"/>
    <mergeCell ref="S39:S42"/>
    <mergeCell ref="S43:S46"/>
    <mergeCell ref="S47:S50"/>
    <mergeCell ref="S51:S54"/>
    <mergeCell ref="S55:S58"/>
    <mergeCell ref="S59:S62"/>
    <mergeCell ref="S63:S66"/>
    <mergeCell ref="S67:S70"/>
    <mergeCell ref="S71:S74"/>
    <mergeCell ref="S75:S78"/>
    <mergeCell ref="S79:S82"/>
    <mergeCell ref="S83:S86"/>
    <mergeCell ref="S91:S94"/>
    <mergeCell ref="S95:S98"/>
    <mergeCell ref="S99:S102"/>
    <mergeCell ref="S103:S106"/>
    <mergeCell ref="S107:S110"/>
    <mergeCell ref="S111:S114"/>
    <mergeCell ref="S115:S118"/>
    <mergeCell ref="S119:S122"/>
    <mergeCell ref="S123:S126"/>
    <mergeCell ref="S127:S130"/>
    <mergeCell ref="S131:S134"/>
    <mergeCell ref="S135:S138"/>
    <mergeCell ref="S139:S142"/>
    <mergeCell ref="S143:S146"/>
    <mergeCell ref="S151:S154"/>
    <mergeCell ref="S155:S158"/>
    <mergeCell ref="S159:S162"/>
    <mergeCell ref="S163:S166"/>
    <mergeCell ref="S167:S170"/>
    <mergeCell ref="S171:S174"/>
    <mergeCell ref="S175:S178"/>
    <mergeCell ref="S179:S182"/>
    <mergeCell ref="S183:S186"/>
    <mergeCell ref="S187:S190"/>
    <mergeCell ref="S191:S194"/>
    <mergeCell ref="S195:S198"/>
    <mergeCell ref="S199:S202"/>
    <mergeCell ref="S203:S206"/>
    <mergeCell ref="S207:S210"/>
    <mergeCell ref="S211:S214"/>
    <mergeCell ref="S215:S218"/>
    <mergeCell ref="S299:S302"/>
    <mergeCell ref="S303:S306"/>
    <mergeCell ref="S307:S310"/>
    <mergeCell ref="S315:S318"/>
    <mergeCell ref="S319:S322"/>
    <mergeCell ref="S223:S226"/>
    <mergeCell ref="S227:S230"/>
    <mergeCell ref="S231:S234"/>
    <mergeCell ref="S235:S238"/>
    <mergeCell ref="S239:S242"/>
    <mergeCell ref="S243:S246"/>
    <mergeCell ref="S247:S250"/>
    <mergeCell ref="S251:S254"/>
    <mergeCell ref="S255:S258"/>
    <mergeCell ref="S259:S262"/>
    <mergeCell ref="S263:S266"/>
    <mergeCell ref="S267:S270"/>
    <mergeCell ref="S271:S274"/>
    <mergeCell ref="S275:S278"/>
    <mergeCell ref="S279:S282"/>
    <mergeCell ref="S283:S286"/>
    <mergeCell ref="S287:S290"/>
  </mergeCells>
  <conditionalFormatting sqref="AA3:AA626">
    <cfRule type="expression" dxfId="6" priority="79" stopIfTrue="1">
      <formula>AND(AH3&lt;=9,0.9*AP3&lt;=AA3)</formula>
    </cfRule>
    <cfRule type="expression" dxfId="5" priority="80" stopIfTrue="1">
      <formula>AND(AH3&lt;=9,0.75*AP3&lt;AA3,AA3&lt;0.9*AP3)</formula>
    </cfRule>
    <cfRule type="expression" dxfId="4" priority="81" stopIfTrue="1">
      <formula>AND(AH3&lt;=9,0.5*AP3&lt;=AA3,AA3&lt;=0.75*AP3)</formula>
    </cfRule>
    <cfRule type="expression" dxfId="3" priority="82" stopIfTrue="1">
      <formula>AND(AH3&lt;=9,AA3&lt;0.5*AP3)</formula>
    </cfRule>
    <cfRule type="expression" dxfId="2" priority="83" stopIfTrue="1">
      <formula>AND(AH3&gt;=28,AP3*0.98&lt;=AA3,AA3&lt;=AP3*100/98)</formula>
    </cfRule>
    <cfRule type="expression" dxfId="1" priority="84" stopIfTrue="1">
      <formula>AND(AH3&gt;=28,AA3&lt;AP3*0.98)</formula>
    </cfRule>
    <cfRule type="expression" dxfId="0" priority="85" stopIfTrue="1">
      <formula>AND(AH3&gt;=28,AP3*100/98&lt;AA3)</formula>
    </cfRule>
  </conditionalFormatting>
  <conditionalFormatting sqref="AB1:AB76226">
    <cfRule type="colorScale" priority="127">
      <colorScale>
        <cfvo type="min"/>
        <cfvo type="percentile" val="50"/>
        <cfvo type="max"/>
        <color rgb="FFF8696B"/>
        <color rgb="FFFFEB84"/>
        <color rgb="FF63BE7B"/>
      </colorScale>
    </cfRule>
  </conditionalFormatting>
  <dataValidations count="1">
    <dataValidation type="list" allowBlank="1" showInputMessage="1" showErrorMessage="1" sqref="N3:N322">
      <formula1>$BU$4:$BU$14</formula1>
    </dataValidation>
  </dataValidations>
  <printOptions horizontalCentered="1"/>
  <pageMargins left="0" right="0" top="0.25" bottom="0" header="0" footer="0"/>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rightToLeft="1" workbookViewId="0">
      <selection activeCell="C14" sqref="C14:C15"/>
    </sheetView>
  </sheetViews>
  <sheetFormatPr defaultColWidth="8.88671875" defaultRowHeight="18.600000000000001" x14ac:dyDescent="0.55000000000000004"/>
  <cols>
    <col min="1" max="1" width="9.44140625" style="135" customWidth="1"/>
    <col min="2" max="2" width="13.88671875" style="135" customWidth="1"/>
    <col min="3" max="3" width="15.5546875" style="135" customWidth="1"/>
    <col min="4" max="4" width="8.88671875" style="11"/>
    <col min="5" max="5" width="10.44140625" style="135" customWidth="1"/>
    <col min="6" max="6" width="9.77734375" style="135" customWidth="1"/>
    <col min="7" max="7" width="11.44140625" style="135" customWidth="1"/>
    <col min="8" max="8" width="10.44140625" style="135" customWidth="1"/>
    <col min="9" max="14" width="8.88671875" style="11"/>
    <col min="15" max="15" width="12.44140625" style="11" bestFit="1" customWidth="1"/>
    <col min="16" max="25" width="8.88671875" style="11"/>
    <col min="26" max="16384" width="8.88671875" style="135"/>
  </cols>
  <sheetData>
    <row r="1" spans="1:25" s="11" customFormat="1" ht="19.2" thickBot="1" x14ac:dyDescent="0.6"/>
    <row r="2" spans="1:25" ht="21" thickBot="1" x14ac:dyDescent="0.7">
      <c r="A2" s="224" t="s">
        <v>112</v>
      </c>
      <c r="B2" s="225"/>
      <c r="C2" s="133"/>
      <c r="D2" s="134"/>
      <c r="E2" s="134"/>
      <c r="F2" s="134"/>
      <c r="G2" s="211"/>
      <c r="H2" s="211"/>
      <c r="I2" s="211"/>
      <c r="J2" s="211"/>
      <c r="K2" s="211"/>
      <c r="N2" s="134"/>
      <c r="O2" s="134"/>
      <c r="P2" s="134"/>
      <c r="Q2" s="134"/>
      <c r="R2" s="134"/>
      <c r="S2" s="134"/>
      <c r="T2" s="134"/>
      <c r="U2" s="134"/>
      <c r="V2" s="134"/>
      <c r="W2" s="134"/>
      <c r="X2" s="134"/>
      <c r="Y2" s="134"/>
    </row>
    <row r="3" spans="1:25" s="11" customFormat="1" ht="19.2" thickBot="1" x14ac:dyDescent="0.6">
      <c r="A3" s="134"/>
      <c r="B3" s="134"/>
      <c r="C3" s="134"/>
      <c r="D3" s="134"/>
      <c r="E3" s="134"/>
      <c r="F3" s="134"/>
      <c r="G3" s="136"/>
      <c r="H3" s="136"/>
      <c r="I3" s="136"/>
      <c r="J3" s="136"/>
      <c r="K3" s="136"/>
      <c r="N3" s="134"/>
      <c r="O3" s="134"/>
      <c r="P3" s="134"/>
      <c r="Q3" s="134"/>
      <c r="R3" s="134"/>
      <c r="S3" s="134"/>
      <c r="T3" s="134"/>
      <c r="U3" s="134"/>
      <c r="V3" s="134"/>
      <c r="W3" s="134"/>
      <c r="X3" s="134"/>
      <c r="Y3" s="134"/>
    </row>
    <row r="4" spans="1:25" x14ac:dyDescent="0.55000000000000004">
      <c r="A4" s="212" t="s">
        <v>0</v>
      </c>
      <c r="B4" s="212" t="s">
        <v>1</v>
      </c>
      <c r="C4" s="212" t="s">
        <v>2</v>
      </c>
      <c r="D4" s="137"/>
      <c r="E4" s="218" t="s">
        <v>82</v>
      </c>
      <c r="F4" s="219"/>
      <c r="G4" s="219"/>
      <c r="H4" s="220"/>
      <c r="I4" s="138"/>
      <c r="J4" s="138"/>
      <c r="K4" s="138"/>
    </row>
    <row r="5" spans="1:25" ht="19.2" thickBot="1" x14ac:dyDescent="0.6">
      <c r="A5" s="213"/>
      <c r="B5" s="213"/>
      <c r="C5" s="213"/>
      <c r="D5" s="139"/>
      <c r="E5" s="221"/>
      <c r="F5" s="222"/>
      <c r="G5" s="222"/>
      <c r="H5" s="223"/>
      <c r="I5" s="138"/>
      <c r="J5" s="138"/>
      <c r="K5" s="138"/>
    </row>
    <row r="6" spans="1:25" x14ac:dyDescent="0.55000000000000004">
      <c r="A6" s="214">
        <v>0</v>
      </c>
      <c r="B6" s="216">
        <v>0.5</v>
      </c>
      <c r="C6" s="216">
        <f>B6-A6</f>
        <v>0.5</v>
      </c>
      <c r="D6" s="138"/>
      <c r="E6" s="138"/>
      <c r="F6" s="138"/>
      <c r="G6" s="140" t="s">
        <v>80</v>
      </c>
      <c r="H6" s="140">
        <f>A6/B6</f>
        <v>0</v>
      </c>
      <c r="I6" s="139"/>
      <c r="J6" s="138"/>
      <c r="K6" s="138"/>
    </row>
    <row r="7" spans="1:25" x14ac:dyDescent="0.55000000000000004">
      <c r="A7" s="215"/>
      <c r="B7" s="217"/>
      <c r="C7" s="217"/>
      <c r="D7" s="138"/>
      <c r="E7" s="141" t="s">
        <v>94</v>
      </c>
      <c r="F7" s="142">
        <f>AVERAGE(H6,H8)</f>
        <v>0</v>
      </c>
      <c r="G7" s="139"/>
      <c r="H7" s="139"/>
      <c r="I7" s="139"/>
      <c r="J7" s="138"/>
      <c r="K7" s="138"/>
    </row>
    <row r="8" spans="1:25" x14ac:dyDescent="0.55000000000000004">
      <c r="A8" s="215">
        <v>0</v>
      </c>
      <c r="B8" s="217">
        <v>0</v>
      </c>
      <c r="C8" s="217">
        <f>B8-A8</f>
        <v>0</v>
      </c>
      <c r="D8" s="138"/>
      <c r="E8" s="138"/>
      <c r="F8" s="138"/>
      <c r="G8" s="140" t="s">
        <v>83</v>
      </c>
      <c r="H8" s="140">
        <v>0</v>
      </c>
      <c r="I8" s="139"/>
      <c r="J8" s="138"/>
      <c r="K8" s="138"/>
    </row>
    <row r="9" spans="1:25" x14ac:dyDescent="0.55000000000000004">
      <c r="A9" s="215"/>
      <c r="B9" s="217"/>
      <c r="C9" s="217"/>
      <c r="D9" s="138"/>
      <c r="E9" s="141" t="s">
        <v>95</v>
      </c>
      <c r="F9" s="142">
        <f t="shared" ref="F9:F27" si="0">AVERAGE(H8,H10)</f>
        <v>0.49249999999999999</v>
      </c>
      <c r="G9" s="139"/>
      <c r="H9" s="139"/>
      <c r="I9" s="139"/>
      <c r="J9" s="138"/>
      <c r="K9" s="138"/>
    </row>
    <row r="10" spans="1:25" x14ac:dyDescent="0.55000000000000004">
      <c r="A10" s="215">
        <v>9.85</v>
      </c>
      <c r="B10" s="217">
        <v>10</v>
      </c>
      <c r="C10" s="217">
        <f>B10-A10</f>
        <v>0.15000000000000036</v>
      </c>
      <c r="D10" s="138"/>
      <c r="E10" s="138"/>
      <c r="F10" s="138"/>
      <c r="G10" s="140" t="s">
        <v>84</v>
      </c>
      <c r="H10" s="140">
        <f>A10/B10</f>
        <v>0.98499999999999999</v>
      </c>
      <c r="I10" s="139"/>
      <c r="J10" s="138"/>
      <c r="K10" s="138"/>
    </row>
    <row r="11" spans="1:25" x14ac:dyDescent="0.55000000000000004">
      <c r="A11" s="215"/>
      <c r="B11" s="217"/>
      <c r="C11" s="217"/>
      <c r="D11" s="138"/>
      <c r="E11" s="141" t="s">
        <v>96</v>
      </c>
      <c r="F11" s="142">
        <f t="shared" si="0"/>
        <v>0.98975000000000002</v>
      </c>
      <c r="G11" s="139"/>
      <c r="H11" s="139"/>
      <c r="I11" s="139"/>
      <c r="J11" s="138"/>
      <c r="K11" s="138"/>
    </row>
    <row r="12" spans="1:25" x14ac:dyDescent="0.55000000000000004">
      <c r="A12" s="215">
        <v>19.89</v>
      </c>
      <c r="B12" s="217">
        <v>20</v>
      </c>
      <c r="C12" s="217">
        <f>B12-A12</f>
        <v>0.10999999999999943</v>
      </c>
      <c r="D12" s="138"/>
      <c r="E12" s="138"/>
      <c r="F12" s="138"/>
      <c r="G12" s="140" t="s">
        <v>85</v>
      </c>
      <c r="H12" s="140">
        <f>A12/B12</f>
        <v>0.99450000000000005</v>
      </c>
      <c r="I12" s="139"/>
      <c r="J12" s="138"/>
      <c r="K12" s="138"/>
    </row>
    <row r="13" spans="1:25" x14ac:dyDescent="0.55000000000000004">
      <c r="A13" s="215"/>
      <c r="B13" s="217"/>
      <c r="C13" s="217"/>
      <c r="D13" s="138"/>
      <c r="E13" s="141" t="s">
        <v>97</v>
      </c>
      <c r="F13" s="142">
        <f t="shared" si="0"/>
        <v>0.99575000000000002</v>
      </c>
      <c r="G13" s="139"/>
      <c r="H13" s="139"/>
      <c r="I13" s="139"/>
      <c r="J13" s="138"/>
      <c r="K13" s="138"/>
    </row>
    <row r="14" spans="1:25" x14ac:dyDescent="0.55000000000000004">
      <c r="A14" s="215">
        <v>29.91</v>
      </c>
      <c r="B14" s="217">
        <v>30</v>
      </c>
      <c r="C14" s="217">
        <f>B14-A14</f>
        <v>8.9999999999999858E-2</v>
      </c>
      <c r="D14" s="138"/>
      <c r="E14" s="138"/>
      <c r="F14" s="138"/>
      <c r="G14" s="140" t="s">
        <v>86</v>
      </c>
      <c r="H14" s="140">
        <f>A14/B14</f>
        <v>0.997</v>
      </c>
      <c r="I14" s="139"/>
      <c r="J14" s="138"/>
      <c r="K14" s="138"/>
    </row>
    <row r="15" spans="1:25" x14ac:dyDescent="0.55000000000000004">
      <c r="A15" s="215"/>
      <c r="B15" s="217"/>
      <c r="C15" s="217"/>
      <c r="D15" s="138"/>
      <c r="E15" s="141" t="s">
        <v>98</v>
      </c>
      <c r="F15" s="142">
        <f t="shared" si="0"/>
        <v>0.99774999999999991</v>
      </c>
      <c r="G15" s="139"/>
      <c r="H15" s="139"/>
      <c r="I15" s="139"/>
      <c r="J15" s="138"/>
      <c r="K15" s="138"/>
    </row>
    <row r="16" spans="1:25" x14ac:dyDescent="0.55000000000000004">
      <c r="A16" s="215">
        <v>39.94</v>
      </c>
      <c r="B16" s="217">
        <v>40</v>
      </c>
      <c r="C16" s="217">
        <f>B16-A16</f>
        <v>6.0000000000002274E-2</v>
      </c>
      <c r="D16" s="138"/>
      <c r="E16" s="138"/>
      <c r="F16" s="138"/>
      <c r="G16" s="140" t="s">
        <v>87</v>
      </c>
      <c r="H16" s="140">
        <f>A16/B16</f>
        <v>0.99849999999999994</v>
      </c>
      <c r="I16" s="139"/>
      <c r="J16" s="138"/>
      <c r="K16" s="138"/>
    </row>
    <row r="17" spans="1:13" x14ac:dyDescent="0.55000000000000004">
      <c r="A17" s="215"/>
      <c r="B17" s="217"/>
      <c r="C17" s="217"/>
      <c r="D17" s="138"/>
      <c r="E17" s="141" t="s">
        <v>99</v>
      </c>
      <c r="F17" s="142">
        <f t="shared" si="0"/>
        <v>0.99919999999999987</v>
      </c>
      <c r="G17" s="139"/>
      <c r="H17" s="139"/>
      <c r="I17" s="139"/>
      <c r="J17" s="138"/>
      <c r="K17" s="138"/>
    </row>
    <row r="18" spans="1:13" x14ac:dyDescent="0.55000000000000004">
      <c r="A18" s="215">
        <v>49.994999999999997</v>
      </c>
      <c r="B18" s="217">
        <v>50</v>
      </c>
      <c r="C18" s="217">
        <f>B18-A18</f>
        <v>5.000000000002558E-3</v>
      </c>
      <c r="D18" s="138"/>
      <c r="E18" s="138"/>
      <c r="F18" s="138"/>
      <c r="G18" s="140" t="s">
        <v>88</v>
      </c>
      <c r="H18" s="140">
        <f>A18/B18</f>
        <v>0.9998999999999999</v>
      </c>
      <c r="I18" s="143"/>
      <c r="J18" s="144"/>
      <c r="K18" s="144"/>
      <c r="L18" s="144"/>
      <c r="M18" s="144"/>
    </row>
    <row r="19" spans="1:13" x14ac:dyDescent="0.55000000000000004">
      <c r="A19" s="215"/>
      <c r="B19" s="217"/>
      <c r="C19" s="217"/>
      <c r="D19" s="138"/>
      <c r="E19" s="141" t="s">
        <v>100</v>
      </c>
      <c r="F19" s="142">
        <f t="shared" si="0"/>
        <v>1.0016166666666666</v>
      </c>
      <c r="G19" s="139"/>
      <c r="H19" s="139"/>
      <c r="I19" s="143"/>
      <c r="J19" s="144"/>
      <c r="K19" s="144"/>
      <c r="L19" s="144"/>
      <c r="M19" s="144"/>
    </row>
    <row r="20" spans="1:13" x14ac:dyDescent="0.55000000000000004">
      <c r="A20" s="215">
        <v>60.2</v>
      </c>
      <c r="B20" s="217">
        <v>60</v>
      </c>
      <c r="C20" s="217">
        <f>B20-A20</f>
        <v>-0.20000000000000284</v>
      </c>
      <c r="D20" s="138"/>
      <c r="E20" s="138"/>
      <c r="F20" s="138"/>
      <c r="G20" s="140" t="s">
        <v>89</v>
      </c>
      <c r="H20" s="140">
        <f>A20/B20</f>
        <v>1.0033333333333334</v>
      </c>
      <c r="I20" s="139"/>
      <c r="J20" s="138"/>
      <c r="K20" s="138"/>
    </row>
    <row r="21" spans="1:13" x14ac:dyDescent="0.55000000000000004">
      <c r="A21" s="215"/>
      <c r="B21" s="217"/>
      <c r="C21" s="217"/>
      <c r="D21" s="138"/>
      <c r="E21" s="141" t="s">
        <v>101</v>
      </c>
      <c r="F21" s="142">
        <f t="shared" si="0"/>
        <v>1.0077916666666669</v>
      </c>
      <c r="G21" s="139"/>
      <c r="H21" s="139"/>
      <c r="I21" s="139"/>
      <c r="J21" s="138"/>
      <c r="K21" s="138"/>
    </row>
    <row r="22" spans="1:13" x14ac:dyDescent="0.55000000000000004">
      <c r="A22" s="215">
        <v>80.98</v>
      </c>
      <c r="B22" s="217">
        <v>80</v>
      </c>
      <c r="C22" s="217">
        <f>B22-A22</f>
        <v>-0.98000000000000398</v>
      </c>
      <c r="D22" s="138"/>
      <c r="E22" s="138"/>
      <c r="F22" s="138"/>
      <c r="G22" s="140" t="s">
        <v>90</v>
      </c>
      <c r="H22" s="140">
        <f>A22/B22</f>
        <v>1.0122500000000001</v>
      </c>
      <c r="I22" s="139"/>
      <c r="J22" s="138"/>
      <c r="K22" s="138"/>
    </row>
    <row r="23" spans="1:13" x14ac:dyDescent="0.55000000000000004">
      <c r="A23" s="215"/>
      <c r="B23" s="217"/>
      <c r="C23" s="217"/>
      <c r="D23" s="138"/>
      <c r="E23" s="141" t="s">
        <v>102</v>
      </c>
      <c r="F23" s="142">
        <f t="shared" si="0"/>
        <v>1.0118750000000001</v>
      </c>
      <c r="G23" s="139"/>
      <c r="H23" s="139"/>
      <c r="I23" s="139"/>
      <c r="J23" s="138"/>
      <c r="K23" s="138"/>
    </row>
    <row r="24" spans="1:13" x14ac:dyDescent="0.55000000000000004">
      <c r="A24" s="215">
        <v>101.15</v>
      </c>
      <c r="B24" s="217">
        <v>100</v>
      </c>
      <c r="C24" s="217">
        <f>B24-A24</f>
        <v>-1.1500000000000057</v>
      </c>
      <c r="D24" s="138"/>
      <c r="E24" s="138"/>
      <c r="F24" s="138"/>
      <c r="G24" s="140" t="s">
        <v>91</v>
      </c>
      <c r="H24" s="140">
        <f>A24/B24</f>
        <v>1.0115000000000001</v>
      </c>
      <c r="I24" s="139"/>
      <c r="J24" s="138"/>
      <c r="K24" s="138"/>
    </row>
    <row r="25" spans="1:13" x14ac:dyDescent="0.55000000000000004">
      <c r="A25" s="215"/>
      <c r="B25" s="217"/>
      <c r="C25" s="217"/>
      <c r="D25" s="138"/>
      <c r="E25" s="141" t="s">
        <v>103</v>
      </c>
      <c r="F25" s="142">
        <f t="shared" si="0"/>
        <v>1.0144166666666667</v>
      </c>
      <c r="G25" s="139"/>
      <c r="H25" s="139"/>
      <c r="I25" s="139"/>
      <c r="J25" s="138"/>
      <c r="K25" s="138"/>
    </row>
    <row r="26" spans="1:13" x14ac:dyDescent="0.55000000000000004">
      <c r="A26" s="215">
        <v>122.08</v>
      </c>
      <c r="B26" s="217">
        <v>120</v>
      </c>
      <c r="C26" s="217">
        <f>B26-A26</f>
        <v>-2.0799999999999983</v>
      </c>
      <c r="D26" s="138"/>
      <c r="E26" s="138"/>
      <c r="F26" s="138"/>
      <c r="G26" s="140" t="s">
        <v>92</v>
      </c>
      <c r="H26" s="140">
        <f>A26/B26</f>
        <v>1.0173333333333334</v>
      </c>
      <c r="I26" s="139"/>
      <c r="J26" s="138"/>
      <c r="K26" s="138"/>
    </row>
    <row r="27" spans="1:13" x14ac:dyDescent="0.55000000000000004">
      <c r="A27" s="215"/>
      <c r="B27" s="217"/>
      <c r="C27" s="217"/>
      <c r="D27" s="138"/>
      <c r="E27" s="141" t="s">
        <v>104</v>
      </c>
      <c r="F27" s="142">
        <f t="shared" si="0"/>
        <v>1.0161666666666667</v>
      </c>
      <c r="G27" s="139"/>
      <c r="H27" s="139"/>
      <c r="I27" s="139"/>
      <c r="J27" s="138"/>
      <c r="K27" s="138"/>
    </row>
    <row r="28" spans="1:13" x14ac:dyDescent="0.55000000000000004">
      <c r="A28" s="215">
        <v>142.1</v>
      </c>
      <c r="B28" s="217">
        <v>140</v>
      </c>
      <c r="C28" s="217">
        <f>B28-A28</f>
        <v>-2.0999999999999943</v>
      </c>
      <c r="D28" s="138"/>
      <c r="E28" s="138"/>
      <c r="F28" s="138"/>
      <c r="G28" s="140" t="s">
        <v>93</v>
      </c>
      <c r="H28" s="140">
        <f>A28/B28</f>
        <v>1.0149999999999999</v>
      </c>
      <c r="I28" s="139"/>
      <c r="J28" s="138"/>
      <c r="K28" s="138"/>
    </row>
    <row r="29" spans="1:13" x14ac:dyDescent="0.55000000000000004">
      <c r="A29" s="215"/>
      <c r="B29" s="217"/>
      <c r="C29" s="217"/>
      <c r="D29" s="138"/>
      <c r="E29" s="139"/>
      <c r="F29" s="138"/>
      <c r="G29" s="139"/>
      <c r="H29" s="139"/>
      <c r="I29" s="139"/>
      <c r="J29" s="138"/>
      <c r="K29" s="138"/>
    </row>
    <row r="30" spans="1:13" s="11" customFormat="1" x14ac:dyDescent="0.55000000000000004"/>
    <row r="31" spans="1:13" s="11" customFormat="1" x14ac:dyDescent="0.55000000000000004"/>
    <row r="32" spans="1:13" s="11" customFormat="1" x14ac:dyDescent="0.55000000000000004"/>
    <row r="33" s="11" customFormat="1" x14ac:dyDescent="0.55000000000000004"/>
    <row r="34" s="11" customFormat="1" x14ac:dyDescent="0.55000000000000004"/>
    <row r="35" s="11" customFormat="1" x14ac:dyDescent="0.55000000000000004"/>
    <row r="36" s="11" customFormat="1" x14ac:dyDescent="0.55000000000000004"/>
    <row r="37" s="11" customFormat="1" x14ac:dyDescent="0.55000000000000004"/>
    <row r="38" s="11" customFormat="1" x14ac:dyDescent="0.55000000000000004"/>
    <row r="39" s="11" customFormat="1" x14ac:dyDescent="0.55000000000000004"/>
    <row r="40" s="11" customFormat="1" x14ac:dyDescent="0.55000000000000004"/>
    <row r="41" s="11" customFormat="1" x14ac:dyDescent="0.55000000000000004"/>
    <row r="42" s="11" customFormat="1" x14ac:dyDescent="0.55000000000000004"/>
    <row r="43" s="11" customFormat="1" x14ac:dyDescent="0.55000000000000004"/>
    <row r="44" s="11" customFormat="1" x14ac:dyDescent="0.55000000000000004"/>
    <row r="45" s="11" customFormat="1" x14ac:dyDescent="0.55000000000000004"/>
    <row r="46" s="11" customFormat="1" x14ac:dyDescent="0.55000000000000004"/>
    <row r="47" s="11" customFormat="1" x14ac:dyDescent="0.55000000000000004"/>
    <row r="48" s="11" customFormat="1" x14ac:dyDescent="0.55000000000000004"/>
    <row r="49" s="11" customFormat="1" x14ac:dyDescent="0.55000000000000004"/>
    <row r="50" s="11" customFormat="1" x14ac:dyDescent="0.55000000000000004"/>
    <row r="51" s="11" customFormat="1" x14ac:dyDescent="0.55000000000000004"/>
    <row r="52" s="11" customFormat="1" x14ac:dyDescent="0.55000000000000004"/>
    <row r="53" s="11" customFormat="1" x14ac:dyDescent="0.55000000000000004"/>
    <row r="54" s="11" customFormat="1" x14ac:dyDescent="0.55000000000000004"/>
    <row r="55" s="11" customFormat="1" x14ac:dyDescent="0.55000000000000004"/>
    <row r="56" s="11" customFormat="1" x14ac:dyDescent="0.55000000000000004"/>
    <row r="57" s="11" customFormat="1" x14ac:dyDescent="0.55000000000000004"/>
    <row r="58" s="11" customFormat="1" x14ac:dyDescent="0.55000000000000004"/>
    <row r="59" s="11" customFormat="1" x14ac:dyDescent="0.55000000000000004"/>
    <row r="60" s="11" customFormat="1" x14ac:dyDescent="0.55000000000000004"/>
    <row r="61" s="11" customFormat="1" x14ac:dyDescent="0.55000000000000004"/>
    <row r="62" s="11" customFormat="1" x14ac:dyDescent="0.55000000000000004"/>
    <row r="63" s="11" customFormat="1" x14ac:dyDescent="0.55000000000000004"/>
    <row r="64" s="11" customFormat="1" x14ac:dyDescent="0.55000000000000004"/>
    <row r="65" s="11" customFormat="1" x14ac:dyDescent="0.55000000000000004"/>
    <row r="66" s="11" customFormat="1" x14ac:dyDescent="0.55000000000000004"/>
    <row r="67" s="11" customFormat="1" x14ac:dyDescent="0.55000000000000004"/>
    <row r="68" s="11" customFormat="1" x14ac:dyDescent="0.55000000000000004"/>
    <row r="69" s="11" customFormat="1" x14ac:dyDescent="0.55000000000000004"/>
    <row r="70" s="11" customFormat="1" x14ac:dyDescent="0.55000000000000004"/>
    <row r="71" s="11" customFormat="1" x14ac:dyDescent="0.55000000000000004"/>
    <row r="72" s="11" customFormat="1" x14ac:dyDescent="0.55000000000000004"/>
    <row r="73" s="11" customFormat="1" x14ac:dyDescent="0.55000000000000004"/>
    <row r="74" s="11" customFormat="1" x14ac:dyDescent="0.55000000000000004"/>
    <row r="75" s="11" customFormat="1" x14ac:dyDescent="0.55000000000000004"/>
    <row r="76" s="11" customFormat="1" x14ac:dyDescent="0.55000000000000004"/>
    <row r="77" s="11" customFormat="1" x14ac:dyDescent="0.55000000000000004"/>
    <row r="78" s="11" customFormat="1" x14ac:dyDescent="0.55000000000000004"/>
    <row r="79" s="11" customFormat="1" x14ac:dyDescent="0.55000000000000004"/>
    <row r="80" s="11" customFormat="1" x14ac:dyDescent="0.55000000000000004"/>
    <row r="81" s="11" customFormat="1" x14ac:dyDescent="0.55000000000000004"/>
    <row r="82" s="11" customFormat="1" x14ac:dyDescent="0.55000000000000004"/>
    <row r="83" s="11" customFormat="1" x14ac:dyDescent="0.55000000000000004"/>
    <row r="84" s="11" customFormat="1" x14ac:dyDescent="0.55000000000000004"/>
    <row r="85" s="11" customFormat="1" x14ac:dyDescent="0.55000000000000004"/>
    <row r="86" s="11" customFormat="1" x14ac:dyDescent="0.55000000000000004"/>
    <row r="87" s="11" customFormat="1" x14ac:dyDescent="0.55000000000000004"/>
    <row r="88" s="11" customFormat="1" x14ac:dyDescent="0.55000000000000004"/>
    <row r="89" s="11" customFormat="1" x14ac:dyDescent="0.55000000000000004"/>
    <row r="90" s="11" customFormat="1" x14ac:dyDescent="0.55000000000000004"/>
    <row r="91" s="11" customFormat="1" x14ac:dyDescent="0.55000000000000004"/>
    <row r="92" s="11" customFormat="1" x14ac:dyDescent="0.55000000000000004"/>
    <row r="93" s="11" customFormat="1" x14ac:dyDescent="0.55000000000000004"/>
    <row r="94" s="11" customFormat="1" x14ac:dyDescent="0.55000000000000004"/>
    <row r="95" s="11" customFormat="1" x14ac:dyDescent="0.55000000000000004"/>
    <row r="96" s="11" customFormat="1" x14ac:dyDescent="0.55000000000000004"/>
    <row r="97" s="11" customFormat="1" x14ac:dyDescent="0.55000000000000004"/>
    <row r="98" s="11" customFormat="1" x14ac:dyDescent="0.55000000000000004"/>
    <row r="99" s="11" customFormat="1" x14ac:dyDescent="0.55000000000000004"/>
    <row r="100" s="11" customFormat="1" x14ac:dyDescent="0.55000000000000004"/>
    <row r="101" s="11" customFormat="1" x14ac:dyDescent="0.55000000000000004"/>
    <row r="102" s="11" customFormat="1" x14ac:dyDescent="0.55000000000000004"/>
    <row r="103" s="11" customFormat="1" x14ac:dyDescent="0.55000000000000004"/>
    <row r="104" s="11" customFormat="1" x14ac:dyDescent="0.55000000000000004"/>
    <row r="105" s="11" customFormat="1" x14ac:dyDescent="0.55000000000000004"/>
    <row r="106" s="11" customFormat="1" x14ac:dyDescent="0.55000000000000004"/>
    <row r="107" s="11" customFormat="1" x14ac:dyDescent="0.55000000000000004"/>
    <row r="108" s="11" customFormat="1" x14ac:dyDescent="0.55000000000000004"/>
    <row r="109" s="11" customFormat="1" x14ac:dyDescent="0.55000000000000004"/>
    <row r="110" s="11" customFormat="1" x14ac:dyDescent="0.55000000000000004"/>
    <row r="111" s="11" customFormat="1" x14ac:dyDescent="0.55000000000000004"/>
    <row r="112" s="11" customFormat="1" x14ac:dyDescent="0.55000000000000004"/>
    <row r="113" s="11" customFormat="1" x14ac:dyDescent="0.55000000000000004"/>
    <row r="114" s="11" customFormat="1" x14ac:dyDescent="0.55000000000000004"/>
    <row r="115" s="11" customFormat="1" x14ac:dyDescent="0.55000000000000004"/>
    <row r="116" s="11" customFormat="1" x14ac:dyDescent="0.55000000000000004"/>
    <row r="117" s="11" customFormat="1" x14ac:dyDescent="0.55000000000000004"/>
    <row r="118" s="11" customFormat="1" x14ac:dyDescent="0.55000000000000004"/>
    <row r="119" s="11" customFormat="1" x14ac:dyDescent="0.55000000000000004"/>
    <row r="120" s="11" customFormat="1" x14ac:dyDescent="0.55000000000000004"/>
    <row r="121" s="11" customFormat="1" x14ac:dyDescent="0.55000000000000004"/>
    <row r="122" s="11" customFormat="1" x14ac:dyDescent="0.55000000000000004"/>
    <row r="123" s="11" customFormat="1" x14ac:dyDescent="0.55000000000000004"/>
    <row r="124" s="11" customFormat="1" x14ac:dyDescent="0.55000000000000004"/>
    <row r="125" s="11" customFormat="1" x14ac:dyDescent="0.55000000000000004"/>
    <row r="126" s="11" customFormat="1" x14ac:dyDescent="0.55000000000000004"/>
    <row r="127" s="11" customFormat="1" x14ac:dyDescent="0.55000000000000004"/>
    <row r="128" s="11" customFormat="1" x14ac:dyDescent="0.55000000000000004"/>
    <row r="129" s="11" customFormat="1" x14ac:dyDescent="0.55000000000000004"/>
    <row r="130" s="11" customFormat="1" x14ac:dyDescent="0.55000000000000004"/>
    <row r="131" s="11" customFormat="1" x14ac:dyDescent="0.55000000000000004"/>
    <row r="132" s="11" customFormat="1" x14ac:dyDescent="0.55000000000000004"/>
    <row r="133" s="11" customFormat="1" x14ac:dyDescent="0.55000000000000004"/>
    <row r="134" s="11" customFormat="1" x14ac:dyDescent="0.55000000000000004"/>
    <row r="135" s="11" customFormat="1" x14ac:dyDescent="0.55000000000000004"/>
    <row r="136" s="11" customFormat="1" x14ac:dyDescent="0.55000000000000004"/>
    <row r="137" s="11" customFormat="1" x14ac:dyDescent="0.55000000000000004"/>
    <row r="138" s="11" customFormat="1" x14ac:dyDescent="0.55000000000000004"/>
    <row r="139" s="11" customFormat="1" x14ac:dyDescent="0.55000000000000004"/>
    <row r="140" s="11" customFormat="1" x14ac:dyDescent="0.55000000000000004"/>
    <row r="141" s="11" customFormat="1" x14ac:dyDescent="0.55000000000000004"/>
    <row r="142" s="11" customFormat="1" x14ac:dyDescent="0.55000000000000004"/>
    <row r="143" s="11" customFormat="1" x14ac:dyDescent="0.55000000000000004"/>
    <row r="144" s="11" customFormat="1" x14ac:dyDescent="0.55000000000000004"/>
    <row r="145" s="11" customFormat="1" x14ac:dyDescent="0.55000000000000004"/>
    <row r="146" s="11" customFormat="1" x14ac:dyDescent="0.55000000000000004"/>
    <row r="147" s="11" customFormat="1" x14ac:dyDescent="0.55000000000000004"/>
    <row r="148" s="11" customFormat="1" x14ac:dyDescent="0.55000000000000004"/>
    <row r="149" s="11" customFormat="1" x14ac:dyDescent="0.55000000000000004"/>
    <row r="150" s="11" customFormat="1" x14ac:dyDescent="0.55000000000000004"/>
    <row r="151" s="11" customFormat="1" x14ac:dyDescent="0.55000000000000004"/>
    <row r="152" s="11" customFormat="1" x14ac:dyDescent="0.55000000000000004"/>
    <row r="153" s="11" customFormat="1" x14ac:dyDescent="0.55000000000000004"/>
    <row r="154" s="11" customFormat="1" x14ac:dyDescent="0.55000000000000004"/>
    <row r="155" s="11" customFormat="1" x14ac:dyDescent="0.55000000000000004"/>
    <row r="156" s="11" customFormat="1" x14ac:dyDescent="0.55000000000000004"/>
    <row r="157" s="11" customFormat="1" x14ac:dyDescent="0.55000000000000004"/>
    <row r="158" s="11" customFormat="1" x14ac:dyDescent="0.55000000000000004"/>
    <row r="159" s="11" customFormat="1" x14ac:dyDescent="0.55000000000000004"/>
    <row r="160" s="11" customFormat="1" x14ac:dyDescent="0.55000000000000004"/>
    <row r="161" s="11" customFormat="1" x14ac:dyDescent="0.55000000000000004"/>
    <row r="162" s="11" customFormat="1" x14ac:dyDescent="0.55000000000000004"/>
    <row r="163" s="11" customFormat="1" x14ac:dyDescent="0.55000000000000004"/>
  </sheetData>
  <mergeCells count="42">
    <mergeCell ref="C28:C29"/>
    <mergeCell ref="B28:B29"/>
    <mergeCell ref="A28:A29"/>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C14:C15"/>
    <mergeCell ref="B14:B15"/>
    <mergeCell ref="A14:A15"/>
    <mergeCell ref="A8:A9"/>
    <mergeCell ref="B8:B9"/>
    <mergeCell ref="C8:C9"/>
    <mergeCell ref="C10:C11"/>
    <mergeCell ref="B10:B11"/>
    <mergeCell ref="A10:A11"/>
    <mergeCell ref="G2:K2"/>
    <mergeCell ref="A4:A5"/>
    <mergeCell ref="B4:B5"/>
    <mergeCell ref="C4:C5"/>
    <mergeCell ref="A6:A7"/>
    <mergeCell ref="B6:B7"/>
    <mergeCell ref="C6:C7"/>
    <mergeCell ref="E4:H5"/>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vt:lpstr>
      <vt:lpstr>Main</vt:lpstr>
      <vt:lpstr>Calibration</vt:lpstr>
      <vt:lpstr>Main!Print_Titles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2022-11-30T11:23:25Z</dcterms:modified>
</cp:coreProperties>
</file>